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ndp-my.sharepoint.com/personal/abrao_gomes_undp_org/Documents/GOVERNANCE/4. PBF I/"/>
    </mc:Choice>
  </mc:AlternateContent>
  <xr:revisionPtr revIDLastSave="0" documentId="8_{5129E97F-FA24-461A-918A-AC6473EAA36D}" xr6:coauthVersionLast="46" xr6:coauthVersionMax="46" xr10:uidLastSave="{00000000-0000-0000-0000-000000000000}"/>
  <bookViews>
    <workbookView xWindow="-120" yWindow="-120" windowWidth="29040" windowHeight="15840" xr2:uid="{00000000-000D-0000-FFFF-FFFF00000000}"/>
  </bookViews>
  <sheets>
    <sheet name="Project Budget" sheetId="1" r:id="rId1"/>
    <sheet name="Exp. by UN Cost Category" sheetId="2" r:id="rId2"/>
  </sheets>
  <definedNames>
    <definedName name="_xlnm.Print_Area" localSheetId="0">'Project Budget'!$A$1:$H$30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2" l="1"/>
  <c r="G7" i="2"/>
  <c r="G8" i="2"/>
  <c r="G9" i="2"/>
  <c r="G10" i="2"/>
  <c r="G11" i="2"/>
  <c r="G6" i="2"/>
  <c r="F15" i="1" l="1"/>
  <c r="F18" i="1"/>
  <c r="E12" i="2" l="1"/>
  <c r="G12" i="2" s="1"/>
  <c r="F12" i="1"/>
  <c r="F26" i="1"/>
  <c r="F23" i="1"/>
  <c r="F11" i="1"/>
  <c r="D16" i="1" l="1"/>
  <c r="D9" i="1"/>
  <c r="D7" i="2" l="1"/>
  <c r="H7" i="2" s="1"/>
  <c r="D8" i="2"/>
  <c r="H8" i="2" s="1"/>
  <c r="D9" i="2"/>
  <c r="H9" i="2" s="1"/>
  <c r="D10" i="2"/>
  <c r="H10" i="2" s="1"/>
  <c r="D11" i="2"/>
  <c r="H11" i="2" s="1"/>
  <c r="D12" i="2"/>
  <c r="H12" i="2" s="1"/>
  <c r="D6" i="2"/>
  <c r="H6" i="2" s="1"/>
  <c r="D24" i="1" l="1"/>
  <c r="D28" i="1" s="1"/>
  <c r="D30" i="1" s="1"/>
  <c r="F13" i="2" l="1"/>
  <c r="G13" i="2" s="1"/>
  <c r="E13" i="2"/>
  <c r="F15" i="2" l="1"/>
  <c r="E15" i="2"/>
  <c r="G15" i="2" l="1"/>
  <c r="F9" i="1"/>
  <c r="G16" i="1" l="1"/>
  <c r="G9" i="1"/>
  <c r="G24" i="1" l="1"/>
  <c r="G28" i="1" s="1"/>
  <c r="G30" i="1" l="1"/>
  <c r="C13" i="2"/>
  <c r="B13" i="2"/>
  <c r="B14" i="2" l="1"/>
  <c r="D13" i="2"/>
  <c r="H13" i="2" s="1"/>
  <c r="C14" i="2"/>
  <c r="B15" i="2" l="1"/>
  <c r="D14" i="2"/>
  <c r="H14" i="2" s="1"/>
  <c r="C15" i="2"/>
  <c r="D15" i="2" l="1"/>
  <c r="H15" i="2" s="1"/>
  <c r="F21" i="1"/>
  <c r="C21" i="1"/>
  <c r="F16" i="1"/>
  <c r="C16" i="1"/>
  <c r="C9" i="1"/>
  <c r="F24" i="1" l="1"/>
  <c r="F28" i="1" s="1"/>
  <c r="F30" i="1" s="1"/>
  <c r="C24" i="1"/>
  <c r="C28" i="1" s="1"/>
  <c r="C29" i="1" s="1"/>
  <c r="E16" i="1"/>
  <c r="E9" i="1"/>
  <c r="E24" i="1" l="1"/>
  <c r="E28" i="1" s="1"/>
  <c r="C30" i="1"/>
</calcChain>
</file>

<file path=xl/sharedStrings.xml><?xml version="1.0" encoding="utf-8"?>
<sst xmlns="http://schemas.openxmlformats.org/spreadsheetml/2006/main" count="76" uniqueCount="71">
  <si>
    <t>Annex D - PBF project budget</t>
  </si>
  <si>
    <t>Outcome/ Output number</t>
  </si>
  <si>
    <t>Outcome/ output/ activity formulation:</t>
  </si>
  <si>
    <t>Output 1.1:</t>
  </si>
  <si>
    <t>Activity 1.1.1:</t>
  </si>
  <si>
    <t>Activity 1.1.2:</t>
  </si>
  <si>
    <t>Activity 1.1.3:</t>
  </si>
  <si>
    <t>Output 1.2:</t>
  </si>
  <si>
    <t>Activity 1.2.1:</t>
  </si>
  <si>
    <t>Activity 1.2.2:</t>
  </si>
  <si>
    <t>Activity 1.2.3:</t>
  </si>
  <si>
    <t>Output 1.3:</t>
  </si>
  <si>
    <t>Activity 1.3.1:</t>
  </si>
  <si>
    <t>Activity 1.3.2:</t>
  </si>
  <si>
    <t>TOTAL $ FOR OUTCOME 1:</t>
  </si>
  <si>
    <t>SUB-TOTAL PROJECT BUDGET:</t>
  </si>
  <si>
    <t>Indirect support costs (7%):</t>
  </si>
  <si>
    <t>TOTAL PROJECT BUDGET:</t>
  </si>
  <si>
    <t>Percent of budget for each output reserved for direct action on gender eqaulity (if any):</t>
  </si>
  <si>
    <t>Any remarks (e.g. on types of inputs provided or budget justification, for example if high TA or travel costs)</t>
  </si>
  <si>
    <t>CATEGORIES</t>
  </si>
  <si>
    <t>TOTAL</t>
  </si>
  <si>
    <t>2. Supplies, Commodities, Materials</t>
  </si>
  <si>
    <t>3. Equipment, Vehicles, and Furniture (including Depreciation)</t>
  </si>
  <si>
    <t>4. Contractual services</t>
  </si>
  <si>
    <t>5.Travel</t>
  </si>
  <si>
    <t>6. Transfers and Grants to Counterparts</t>
  </si>
  <si>
    <t>7. General Operating and other Direct Costs</t>
  </si>
  <si>
    <t>Sub-Total Project Costs</t>
  </si>
  <si>
    <t>8. Indirect Support Costs (must be 7%)</t>
  </si>
  <si>
    <t>PROJECT TOTAL</t>
  </si>
  <si>
    <t>Note: If this is a budget revision, insert extra columns to show budget changes.</t>
  </si>
  <si>
    <t>Project personnel costs if not included in activities above</t>
  </si>
  <si>
    <t>Project operational costs if not included in activities above</t>
  </si>
  <si>
    <t>Project M&amp;E budget</t>
  </si>
  <si>
    <t>Table 2 - PBF project budget by UN cost category</t>
  </si>
  <si>
    <t>Table 1 - PBF project budget by Outcome, output and activity</t>
  </si>
  <si>
    <t>OUTCOME 1: The population benefits from enhanced access to justice through strengthened alternative dispute resolution systems within informal and formal justice systems, and a strengthened interface between both systems, in line with international standards of administration of justice and human rights.</t>
  </si>
  <si>
    <t>ADR and Restorative Justice Practices in the Formal Justice system legitimized with the particular attention to Women and Child Rights</t>
  </si>
  <si>
    <t xml:space="preserve">Build Awareness/Advocacy of Key Stakeholders of RJ, ADR and Women’s/ Children’s Rights </t>
  </si>
  <si>
    <t>Activity 1.1.1.2:</t>
  </si>
  <si>
    <t>International Workshop to provide input to ADR/RJ law</t>
  </si>
  <si>
    <t xml:space="preserve"> Develop ADR/RJ draft Law for the Formal Justice Sector with TA </t>
  </si>
  <si>
    <t>Develop Child Protection Law with RJ lens with Technical Assistance and Collaborative Process</t>
  </si>
  <si>
    <t>Activity 1.1.4:</t>
  </si>
  <si>
    <t>Enhance public awareness through development of media products and coverage of project events</t>
  </si>
  <si>
    <t>Activity 1.1.5:</t>
  </si>
  <si>
    <t xml:space="preserve">Strengthen the capacity of key actors in the formal justice sector in the implementation ADR  mechanisms for conflict resolution and restorative justice, including child and women protection.           </t>
  </si>
  <si>
    <t>Key Stakeholders in traditional justice sector have increased capacity to engage in ADR and restorative justice in compliance with Women and Children’s Rights</t>
  </si>
  <si>
    <t>Map of Dispute Resolution decisions around child issues</t>
  </si>
  <si>
    <t>Awareness / advocacy of key stakeholders in traditional justice in RJ, ADR and women's and children's rights.</t>
  </si>
  <si>
    <t xml:space="preserve">Strengthen awarness  and engagement of traditional structures, NGOs and CBOs on ADR and RJ mechanisms, including on the rights of women and children.   </t>
  </si>
  <si>
    <t>Activity 1.2.4:</t>
  </si>
  <si>
    <t>Monitoring of access and quality of traditional justice through CSOs and CBOs that implement programs that promote community dialogue to change behavior against social practices and norms detrimental to the health and well-being of children and women (60 communities of 5 regions)</t>
  </si>
  <si>
    <t xml:space="preserve">The collaboration/ complementarity between formal and traditional justice system is effective </t>
  </si>
  <si>
    <t>Creation of functional mechanism of cooperation between formal and informal justice actors</t>
  </si>
  <si>
    <t xml:space="preserve">Develop legal framework on traditional justice boundaries </t>
  </si>
  <si>
    <t>n/a</t>
  </si>
  <si>
    <t>Amount Recipient  UNDP</t>
  </si>
  <si>
    <t>Amount Recipient  UNICEF</t>
  </si>
  <si>
    <t>Expenditure Level UNICEF</t>
  </si>
  <si>
    <t>Budget Balance</t>
  </si>
  <si>
    <r>
      <t xml:space="preserve">Budget by recipient organization in USD
</t>
    </r>
    <r>
      <rPr>
        <b/>
        <sz val="12"/>
        <color theme="1"/>
        <rFont val="Times New Roman"/>
        <family val="1"/>
      </rPr>
      <t xml:space="preserve">  (</t>
    </r>
    <r>
      <rPr>
        <b/>
        <sz val="12"/>
        <rFont val="Times New Roman"/>
        <family val="1"/>
      </rPr>
      <t>UNDP</t>
    </r>
    <r>
      <rPr>
        <b/>
        <sz val="12"/>
        <color theme="1"/>
        <rFont val="Times New Roman"/>
        <family val="1"/>
      </rPr>
      <t>)</t>
    </r>
  </si>
  <si>
    <r>
      <t xml:space="preserve">Budget by recipient organization in USD </t>
    </r>
    <r>
      <rPr>
        <b/>
        <sz val="12"/>
        <color theme="1"/>
        <rFont val="Times New Roman"/>
        <family val="1"/>
      </rPr>
      <t>(</t>
    </r>
    <r>
      <rPr>
        <b/>
        <sz val="12"/>
        <rFont val="Times New Roman"/>
        <family val="1"/>
      </rPr>
      <t>UNICEF</t>
    </r>
    <r>
      <rPr>
        <b/>
        <sz val="12"/>
        <color theme="1"/>
        <rFont val="Times New Roman"/>
        <family val="1"/>
      </rPr>
      <t>)</t>
    </r>
  </si>
  <si>
    <r>
      <rPr>
        <sz val="12"/>
        <color theme="1"/>
        <rFont val="Times New Roman"/>
        <family val="1"/>
      </rPr>
      <t>Level of expenditure/ commitments in USD</t>
    </r>
    <r>
      <rPr>
        <b/>
        <sz val="12"/>
        <color theme="1"/>
        <rFont val="Times New Roman"/>
        <family val="1"/>
      </rPr>
      <t xml:space="preserve"> (UNDP)</t>
    </r>
  </si>
  <si>
    <r>
      <t xml:space="preserve">Level of expenditure/ commitments in USD </t>
    </r>
    <r>
      <rPr>
        <b/>
        <sz val="12"/>
        <color theme="1"/>
        <rFont val="Times New Roman"/>
        <family val="1"/>
      </rPr>
      <t>(UNICEF)</t>
    </r>
  </si>
  <si>
    <t>Expenditure Level
 UNDP</t>
  </si>
  <si>
    <t xml:space="preserve">Total Expenses </t>
  </si>
  <si>
    <t>1. Staff</t>
  </si>
  <si>
    <t xml:space="preserve">UNICEF remaining funds ($14,724.74) for the external evaluation available. </t>
  </si>
  <si>
    <t xml:space="preserve">UNICEF has a supply commitment (undelivered purchase order) of $21,412.84 that was not payed but was committed before the Grant expire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</si>
</sst>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_(* #,##0.00_);_(* \(#,##0.00\);_(* &quot;-&quot;??_);_(@_)"/>
    <numFmt numFmtId="167" formatCode="[$-10409]#,##0.00;\(#,##0.00\)"/>
  </numFmts>
  <fonts count="21" x14ac:knownFonts="1">
    <font>
      <sz val="11"/>
      <color theme="1"/>
      <name val="Calibri"/>
      <family val="2"/>
      <scheme val="minor"/>
    </font>
    <font>
      <sz val="12"/>
      <color theme="1"/>
      <name val="Times New Roman"/>
      <family val="1"/>
    </font>
    <font>
      <b/>
      <sz val="12"/>
      <color theme="1"/>
      <name val="Times New Roman"/>
      <family val="1"/>
    </font>
    <font>
      <b/>
      <sz val="12"/>
      <color theme="1"/>
      <name val="Calibri"/>
      <family val="2"/>
      <scheme val="minor"/>
    </font>
    <font>
      <b/>
      <sz val="10"/>
      <color theme="1"/>
      <name val="Calibri"/>
      <family val="2"/>
    </font>
    <font>
      <sz val="10"/>
      <color theme="1"/>
      <name val="Calibri"/>
      <family val="2"/>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sz val="10"/>
      <name val="Times New Roman"/>
      <family val="1"/>
    </font>
    <font>
      <sz val="10"/>
      <color theme="1"/>
      <name val="Calibri"/>
      <family val="2"/>
      <scheme val="minor"/>
    </font>
    <font>
      <b/>
      <sz val="10"/>
      <color theme="1"/>
      <name val="Calibri"/>
      <family val="2"/>
      <scheme val="minor"/>
    </font>
    <font>
      <sz val="12"/>
      <color theme="1"/>
      <name val="Calibri"/>
      <family val="2"/>
      <scheme val="minor"/>
    </font>
    <font>
      <sz val="11"/>
      <color rgb="FFFF0000"/>
      <name val="Calibri"/>
      <family val="2"/>
      <scheme val="minor"/>
    </font>
    <font>
      <sz val="11"/>
      <name val="Calibri"/>
      <family val="2"/>
      <scheme val="minor"/>
    </font>
    <font>
      <b/>
      <sz val="12"/>
      <name val="Times New Roman"/>
      <family val="1"/>
    </font>
    <font>
      <i/>
      <sz val="10"/>
      <color theme="1"/>
      <name val="Calibri"/>
      <family val="2"/>
      <scheme val="minor"/>
    </font>
    <font>
      <sz val="8"/>
      <color indexed="8"/>
      <name val="Arial"/>
      <family val="2"/>
    </font>
  </fonts>
  <fills count="5">
    <fill>
      <patternFill patternType="none"/>
    </fill>
    <fill>
      <patternFill patternType="gray125"/>
    </fill>
    <fill>
      <patternFill patternType="solid">
        <fgColor rgb="FFB3B3B3"/>
        <bgColor indexed="64"/>
      </patternFill>
    </fill>
    <fill>
      <patternFill patternType="solid">
        <fgColor rgb="FFD9D9D9"/>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s>
  <cellStyleXfs count="3">
    <xf numFmtId="0" fontId="0" fillId="0" borderId="0"/>
    <xf numFmtId="165" fontId="9" fillId="0" borderId="0" applyFont="0" applyFill="0" applyBorder="0" applyAlignment="0" applyProtection="0"/>
    <xf numFmtId="9" fontId="9" fillId="0" borderId="0" applyFont="0" applyFill="0" applyBorder="0" applyAlignment="0" applyProtection="0"/>
  </cellStyleXfs>
  <cellXfs count="87">
    <xf numFmtId="0" fontId="0" fillId="0" borderId="0" xfId="0"/>
    <xf numFmtId="0" fontId="3" fillId="0" borderId="0" xfId="0" applyFont="1"/>
    <xf numFmtId="0" fontId="5" fillId="0" borderId="8" xfId="0" applyFont="1" applyBorder="1" applyAlignment="1">
      <alignment vertical="center" wrapText="1"/>
    </xf>
    <xf numFmtId="0" fontId="4" fillId="3" borderId="8" xfId="0" applyFont="1" applyFill="1" applyBorder="1" applyAlignment="1">
      <alignment vertical="center" wrapText="1"/>
    </xf>
    <xf numFmtId="0" fontId="6" fillId="0" borderId="0" xfId="0" applyFont="1"/>
    <xf numFmtId="0" fontId="7" fillId="0" borderId="0" xfId="0" applyFont="1"/>
    <xf numFmtId="0" fontId="8" fillId="0" borderId="0" xfId="0" applyFont="1"/>
    <xf numFmtId="0" fontId="1" fillId="4" borderId="2" xfId="0" applyFont="1" applyFill="1" applyBorder="1" applyAlignment="1">
      <alignment horizontal="center" vertical="center" wrapText="1"/>
    </xf>
    <xf numFmtId="0" fontId="0" fillId="4" borderId="0" xfId="0" applyFill="1"/>
    <xf numFmtId="0" fontId="2" fillId="4" borderId="3" xfId="0" applyFont="1" applyFill="1" applyBorder="1" applyAlignment="1">
      <alignment vertical="center" wrapText="1"/>
    </xf>
    <xf numFmtId="0" fontId="10" fillId="4" borderId="4" xfId="0" applyFont="1" applyFill="1" applyBorder="1" applyAlignment="1">
      <alignment vertical="center" wrapText="1"/>
    </xf>
    <xf numFmtId="0" fontId="3" fillId="4" borderId="0" xfId="0" applyFont="1" applyFill="1"/>
    <xf numFmtId="0" fontId="1" fillId="4" borderId="1" xfId="0" applyFont="1" applyFill="1" applyBorder="1" applyAlignment="1">
      <alignment horizontal="center" vertical="center" wrapText="1"/>
    </xf>
    <xf numFmtId="0" fontId="0" fillId="0" borderId="0" xfId="0" applyFill="1"/>
    <xf numFmtId="0" fontId="1" fillId="0" borderId="2" xfId="0" applyFont="1" applyFill="1" applyBorder="1" applyAlignment="1">
      <alignment horizontal="center" vertical="center" wrapText="1"/>
    </xf>
    <xf numFmtId="165" fontId="3" fillId="0" borderId="11" xfId="1" applyFont="1" applyBorder="1" applyAlignment="1" applyProtection="1">
      <alignment horizontal="center" vertical="center" wrapText="1"/>
      <protection locked="0"/>
    </xf>
    <xf numFmtId="0" fontId="2" fillId="4" borderId="4" xfId="0" applyFont="1" applyFill="1" applyBorder="1" applyAlignment="1">
      <alignment vertical="center" wrapText="1"/>
    </xf>
    <xf numFmtId="0" fontId="6" fillId="4" borderId="0" xfId="0" applyFont="1" applyFill="1"/>
    <xf numFmtId="164" fontId="0" fillId="0" borderId="0" xfId="0" applyNumberFormat="1"/>
    <xf numFmtId="164" fontId="15" fillId="0" borderId="1" xfId="0" applyNumberFormat="1" applyFont="1" applyBorder="1" applyAlignment="1">
      <alignment vertical="center" wrapText="1"/>
    </xf>
    <xf numFmtId="164" fontId="15" fillId="0" borderId="0" xfId="0" applyNumberFormat="1" applyFont="1"/>
    <xf numFmtId="4" fontId="0" fillId="0" borderId="0" xfId="0" applyNumberFormat="1"/>
    <xf numFmtId="9" fontId="0" fillId="0" borderId="0" xfId="2" applyFont="1"/>
    <xf numFmtId="165" fontId="3" fillId="0" borderId="11" xfId="1" applyFont="1" applyFill="1" applyBorder="1" applyAlignment="1" applyProtection="1">
      <alignment horizontal="center" vertical="center" wrapText="1"/>
      <protection locked="0"/>
    </xf>
    <xf numFmtId="3" fontId="0" fillId="0" borderId="0" xfId="0" applyNumberFormat="1"/>
    <xf numFmtId="165" fontId="0" fillId="4" borderId="0" xfId="0" applyNumberFormat="1" applyFill="1"/>
    <xf numFmtId="165" fontId="6" fillId="4" borderId="0" xfId="0" applyNumberFormat="1" applyFont="1" applyFill="1"/>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0" borderId="3" xfId="0" applyFont="1" applyFill="1" applyBorder="1" applyAlignment="1">
      <alignment vertical="center" wrapText="1"/>
    </xf>
    <xf numFmtId="0" fontId="11" fillId="0" borderId="4" xfId="0" applyFont="1" applyFill="1" applyBorder="1" applyAlignment="1">
      <alignment vertical="center" wrapText="1"/>
    </xf>
    <xf numFmtId="165" fontId="15" fillId="0" borderId="11" xfId="1" applyFont="1" applyFill="1" applyBorder="1" applyAlignment="1" applyProtection="1">
      <alignment horizontal="center" vertical="center" wrapText="1"/>
      <protection locked="0"/>
    </xf>
    <xf numFmtId="0" fontId="1" fillId="0" borderId="4" xfId="0" applyFont="1" applyFill="1" applyBorder="1" applyAlignment="1">
      <alignment vertical="center" wrapText="1"/>
    </xf>
    <xf numFmtId="0" fontId="12" fillId="0" borderId="4" xfId="0" applyFont="1" applyFill="1" applyBorder="1" applyAlignment="1">
      <alignment vertical="center" wrapText="1"/>
    </xf>
    <xf numFmtId="0" fontId="2" fillId="0" borderId="3" xfId="0" applyFont="1" applyFill="1" applyBorder="1" applyAlignment="1">
      <alignment vertical="center" wrapText="1"/>
    </xf>
    <xf numFmtId="0" fontId="10" fillId="0" borderId="4" xfId="0" applyFont="1" applyFill="1" applyBorder="1" applyAlignment="1">
      <alignment vertical="center" wrapText="1"/>
    </xf>
    <xf numFmtId="0" fontId="2" fillId="0" borderId="4" xfId="0" applyFont="1" applyFill="1" applyBorder="1" applyAlignment="1">
      <alignment vertical="center" wrapText="1"/>
    </xf>
    <xf numFmtId="0" fontId="12" fillId="0" borderId="4" xfId="0" applyFont="1" applyFill="1" applyBorder="1" applyAlignment="1">
      <alignment vertical="top" wrapText="1"/>
    </xf>
    <xf numFmtId="0" fontId="10" fillId="0" borderId="4"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1" fillId="0" borderId="2" xfId="0" applyFont="1" applyFill="1" applyBorder="1" applyAlignment="1">
      <alignment vertical="center" wrapText="1"/>
    </xf>
    <xf numFmtId="0" fontId="2" fillId="0" borderId="2" xfId="0" applyFont="1" applyFill="1" applyBorder="1" applyAlignment="1">
      <alignment horizontal="center" vertical="center" wrapText="1"/>
    </xf>
    <xf numFmtId="165" fontId="17" fillId="0" borderId="0" xfId="0" applyNumberFormat="1" applyFont="1" applyFill="1"/>
    <xf numFmtId="165" fontId="16" fillId="0" borderId="0" xfId="0" applyNumberFormat="1" applyFont="1" applyFill="1"/>
    <xf numFmtId="165" fontId="0" fillId="0" borderId="0" xfId="0" applyNumberFormat="1" applyFill="1"/>
    <xf numFmtId="0" fontId="6" fillId="0" borderId="0" xfId="0" applyFont="1" applyFill="1"/>
    <xf numFmtId="165" fontId="2" fillId="0" borderId="6" xfId="0" applyNumberFormat="1" applyFont="1" applyFill="1" applyBorder="1" applyAlignment="1">
      <alignment vertical="center" wrapText="1"/>
    </xf>
    <xf numFmtId="49" fontId="15" fillId="0" borderId="11" xfId="1" applyNumberFormat="1" applyFont="1" applyBorder="1" applyAlignment="1" applyProtection="1">
      <alignment horizontal="left" wrapText="1"/>
      <protection locked="0"/>
    </xf>
    <xf numFmtId="4" fontId="2" fillId="0" borderId="2" xfId="0" applyNumberFormat="1" applyFont="1" applyFill="1" applyBorder="1" applyAlignment="1">
      <alignment vertical="center" wrapText="1"/>
    </xf>
    <xf numFmtId="165" fontId="3" fillId="4" borderId="11" xfId="1" applyFont="1" applyFill="1" applyBorder="1" applyAlignment="1" applyProtection="1">
      <alignment horizontal="center" vertical="center" wrapText="1"/>
      <protection locked="0"/>
    </xf>
    <xf numFmtId="165" fontId="15" fillId="4" borderId="11" xfId="1" applyFont="1" applyFill="1" applyBorder="1" applyAlignment="1" applyProtection="1">
      <alignment horizontal="center" vertical="center" wrapText="1"/>
      <protection locked="0"/>
    </xf>
    <xf numFmtId="165" fontId="2" fillId="4" borderId="6" xfId="0" applyNumberFormat="1" applyFont="1" applyFill="1" applyBorder="1" applyAlignment="1">
      <alignment vertical="center" wrapText="1"/>
    </xf>
    <xf numFmtId="165" fontId="15" fillId="4" borderId="0" xfId="1" applyFont="1" applyFill="1" applyBorder="1" applyAlignment="1" applyProtection="1">
      <alignment horizontal="center" vertical="center" wrapText="1"/>
      <protection locked="0"/>
    </xf>
    <xf numFmtId="4" fontId="13" fillId="0" borderId="9" xfId="0" applyNumberFormat="1" applyFont="1" applyBorder="1" applyAlignment="1">
      <alignment horizontal="right" vertical="center" wrapText="1"/>
    </xf>
    <xf numFmtId="4" fontId="13" fillId="4" borderId="9" xfId="0" applyNumberFormat="1" applyFont="1" applyFill="1" applyBorder="1" applyAlignment="1">
      <alignment horizontal="right" vertical="center" wrapText="1"/>
    </xf>
    <xf numFmtId="4" fontId="19" fillId="0" borderId="9" xfId="0" applyNumberFormat="1" applyFont="1" applyBorder="1" applyAlignment="1">
      <alignment horizontal="right" vertical="center" wrapText="1"/>
    </xf>
    <xf numFmtId="4" fontId="14" fillId="3" borderId="9" xfId="0" applyNumberFormat="1" applyFont="1" applyFill="1" applyBorder="1" applyAlignment="1">
      <alignment horizontal="right" vertical="center" wrapText="1"/>
    </xf>
    <xf numFmtId="4" fontId="13" fillId="0" borderId="3" xfId="0" applyNumberFormat="1" applyFont="1" applyBorder="1" applyAlignment="1">
      <alignment vertical="center" wrapText="1"/>
    </xf>
    <xf numFmtId="4" fontId="13" fillId="4" borderId="3" xfId="0" applyNumberFormat="1" applyFont="1" applyFill="1" applyBorder="1" applyAlignment="1">
      <alignment vertical="center" wrapText="1"/>
    </xf>
    <xf numFmtId="4" fontId="5" fillId="0" borderId="9" xfId="0" applyNumberFormat="1" applyFont="1" applyBorder="1" applyAlignment="1">
      <alignment horizontal="right" vertical="center" wrapText="1"/>
    </xf>
    <xf numFmtId="4" fontId="19" fillId="0" borderId="3" xfId="0" applyNumberFormat="1" applyFont="1" applyBorder="1" applyAlignment="1">
      <alignment vertical="center" wrapText="1"/>
    </xf>
    <xf numFmtId="165" fontId="0" fillId="4" borderId="0" xfId="0" applyNumberFormat="1" applyFill="1" applyAlignment="1">
      <alignment wrapText="1"/>
    </xf>
    <xf numFmtId="0" fontId="1" fillId="4" borderId="3" xfId="0" applyFont="1" applyFill="1" applyBorder="1" applyAlignment="1">
      <alignment vertical="center" wrapText="1"/>
    </xf>
    <xf numFmtId="0" fontId="11" fillId="4" borderId="4" xfId="0" applyFont="1" applyFill="1" applyBorder="1" applyAlignment="1">
      <alignment vertical="center" wrapText="1"/>
    </xf>
    <xf numFmtId="49" fontId="15" fillId="4" borderId="11" xfId="1" applyNumberFormat="1" applyFont="1" applyFill="1" applyBorder="1" applyAlignment="1" applyProtection="1">
      <alignment horizontal="left" wrapText="1"/>
      <protection locked="0"/>
    </xf>
    <xf numFmtId="165" fontId="17" fillId="4" borderId="0" xfId="0" applyNumberFormat="1" applyFont="1" applyFill="1" applyAlignment="1">
      <alignment wrapText="1"/>
    </xf>
    <xf numFmtId="0" fontId="12" fillId="4" borderId="4" xfId="0" applyFont="1" applyFill="1" applyBorder="1" applyAlignment="1">
      <alignment vertical="center" wrapText="1"/>
    </xf>
    <xf numFmtId="0" fontId="1" fillId="4" borderId="4" xfId="0" applyFont="1" applyFill="1" applyBorder="1" applyAlignment="1">
      <alignment vertical="center" wrapText="1"/>
    </xf>
    <xf numFmtId="167" fontId="20" fillId="4" borderId="13" xfId="0" applyNumberFormat="1" applyFont="1" applyFill="1" applyBorder="1" applyAlignment="1" applyProtection="1">
      <alignment vertical="top" wrapText="1" readingOrder="1"/>
      <protection locked="0"/>
    </xf>
    <xf numFmtId="0" fontId="0" fillId="0" borderId="0" xfId="0" applyFont="1"/>
    <xf numFmtId="4" fontId="0" fillId="0" borderId="0" xfId="0" applyNumberFormat="1" applyFont="1"/>
    <xf numFmtId="3" fontId="0" fillId="0" borderId="0" xfId="0" applyNumberFormat="1" applyFont="1"/>
    <xf numFmtId="4" fontId="19" fillId="0" borderId="9" xfId="0" applyNumberFormat="1" applyFont="1" applyFill="1" applyBorder="1" applyAlignment="1">
      <alignment horizontal="right" vertical="center" wrapText="1"/>
    </xf>
    <xf numFmtId="4" fontId="13" fillId="0" borderId="9" xfId="0" applyNumberFormat="1" applyFont="1" applyFill="1" applyBorder="1" applyAlignment="1">
      <alignment horizontal="right" vertical="center" wrapText="1"/>
    </xf>
    <xf numFmtId="166" fontId="13" fillId="0" borderId="9" xfId="0" applyNumberFormat="1" applyFont="1" applyBorder="1" applyAlignment="1">
      <alignment horizontal="center" vertical="center" wrapText="1"/>
    </xf>
    <xf numFmtId="0" fontId="2" fillId="4" borderId="5" xfId="0" applyFont="1" applyFill="1" applyBorder="1" applyAlignment="1">
      <alignment vertical="center" wrapText="1"/>
    </xf>
    <xf numFmtId="0" fontId="2" fillId="4" borderId="6" xfId="0" applyFont="1" applyFill="1" applyBorder="1" applyAlignment="1">
      <alignment vertical="center" wrapText="1"/>
    </xf>
    <xf numFmtId="0" fontId="2" fillId="4" borderId="2" xfId="0" applyFont="1" applyFill="1" applyBorder="1" applyAlignment="1">
      <alignment vertical="center" wrapText="1"/>
    </xf>
    <xf numFmtId="0" fontId="2" fillId="0" borderId="5" xfId="0" applyFont="1" applyFill="1" applyBorder="1" applyAlignment="1">
      <alignment horizontal="right" vertical="center" wrapText="1"/>
    </xf>
    <xf numFmtId="0" fontId="2" fillId="0" borderId="6" xfId="0" applyFont="1" applyFill="1" applyBorder="1" applyAlignment="1">
      <alignment horizontal="right" vertical="center" wrapText="1"/>
    </xf>
    <xf numFmtId="0" fontId="2" fillId="0" borderId="12" xfId="0" applyFont="1" applyFill="1" applyBorder="1" applyAlignment="1">
      <alignment horizontal="right" vertical="center" wrapText="1"/>
    </xf>
    <xf numFmtId="0" fontId="1" fillId="0" borderId="5" xfId="0" applyFont="1" applyFill="1" applyBorder="1" applyAlignment="1">
      <alignment horizontal="right" vertical="center" wrapText="1"/>
    </xf>
    <xf numFmtId="0" fontId="1" fillId="0" borderId="12" xfId="0" applyFont="1" applyFill="1" applyBorder="1" applyAlignment="1">
      <alignment horizontal="right" vertical="center" wrapText="1"/>
    </xf>
    <xf numFmtId="0" fontId="1" fillId="0" borderId="2" xfId="0" applyFont="1" applyFill="1" applyBorder="1" applyAlignment="1">
      <alignment horizontal="right" vertical="center" wrapText="1"/>
    </xf>
    <xf numFmtId="0" fontId="2" fillId="0" borderId="2" xfId="0" applyFont="1" applyFill="1" applyBorder="1" applyAlignment="1">
      <alignment horizontal="right" vertical="center" wrapText="1"/>
    </xf>
  </cellXfs>
  <cellStyles count="3">
    <cellStyle name="Moeda" xfId="1" builtinId="4"/>
    <cellStyle name="Normal" xfId="0" builtinId="0"/>
    <cellStyle name="Pe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topLeftCell="A7" zoomScaleNormal="100" zoomScaleSheetLayoutView="100" workbookViewId="0">
      <selection activeCell="C27" sqref="C27"/>
    </sheetView>
  </sheetViews>
  <sheetFormatPr defaultRowHeight="15" x14ac:dyDescent="0.25"/>
  <cols>
    <col min="1" max="1" width="24" customWidth="1"/>
    <col min="2" max="2" width="24.5703125" customWidth="1"/>
    <col min="3" max="3" width="15.42578125" customWidth="1"/>
    <col min="4" max="4" width="22.5703125" style="8" customWidth="1"/>
    <col min="5" max="5" width="22.5703125" style="13" hidden="1" customWidth="1"/>
    <col min="6" max="6" width="20.5703125" style="13" customWidth="1"/>
    <col min="7" max="7" width="28.5703125" style="8" customWidth="1"/>
    <col min="8" max="9" width="28.5703125" customWidth="1"/>
    <col min="10" max="10" width="34.42578125" customWidth="1"/>
  </cols>
  <sheetData>
    <row r="1" spans="1:10" ht="21" x14ac:dyDescent="0.35">
      <c r="A1" s="6" t="s">
        <v>0</v>
      </c>
      <c r="B1" s="5"/>
    </row>
    <row r="2" spans="1:10" ht="15.75" x14ac:dyDescent="0.25">
      <c r="A2" s="11"/>
      <c r="B2" s="11"/>
      <c r="C2" s="8"/>
      <c r="H2" s="8"/>
    </row>
    <row r="3" spans="1:10" ht="15.75" x14ac:dyDescent="0.25">
      <c r="A3" s="11" t="s">
        <v>31</v>
      </c>
      <c r="B3" s="11"/>
      <c r="C3" s="8"/>
      <c r="H3" s="8"/>
    </row>
    <row r="4" spans="1:10" x14ac:dyDescent="0.25">
      <c r="A4" s="8"/>
      <c r="B4" s="8"/>
      <c r="C4" s="8"/>
      <c r="H4" s="8"/>
    </row>
    <row r="5" spans="1:10" ht="15.75" x14ac:dyDescent="0.25">
      <c r="A5" s="11" t="s">
        <v>36</v>
      </c>
      <c r="B5" s="8"/>
      <c r="C5" s="8"/>
      <c r="H5" s="8"/>
    </row>
    <row r="6" spans="1:10" ht="15.75" thickBot="1" x14ac:dyDescent="0.3">
      <c r="A6" s="8"/>
      <c r="B6" s="8"/>
      <c r="C6" s="8"/>
      <c r="H6" s="8"/>
    </row>
    <row r="7" spans="1:10" ht="138.75" customHeight="1" thickBot="1" x14ac:dyDescent="0.3">
      <c r="A7" s="12" t="s">
        <v>1</v>
      </c>
      <c r="B7" s="7" t="s">
        <v>2</v>
      </c>
      <c r="C7" s="7" t="s">
        <v>62</v>
      </c>
      <c r="D7" s="7" t="s">
        <v>63</v>
      </c>
      <c r="E7" s="14" t="s">
        <v>18</v>
      </c>
      <c r="F7" s="43" t="s">
        <v>64</v>
      </c>
      <c r="G7" s="7" t="s">
        <v>65</v>
      </c>
      <c r="H7" s="7" t="s">
        <v>19</v>
      </c>
    </row>
    <row r="8" spans="1:10" ht="33" customHeight="1" thickBot="1" x14ac:dyDescent="0.3">
      <c r="A8" s="77" t="s">
        <v>37</v>
      </c>
      <c r="B8" s="78"/>
      <c r="C8" s="78"/>
      <c r="D8" s="78"/>
      <c r="E8" s="78"/>
      <c r="F8" s="78"/>
      <c r="G8" s="78"/>
      <c r="H8" s="79"/>
    </row>
    <row r="9" spans="1:10" s="17" customFormat="1" ht="75.599999999999994" customHeight="1" thickBot="1" x14ac:dyDescent="0.3">
      <c r="A9" s="9" t="s">
        <v>3</v>
      </c>
      <c r="B9" s="10" t="s">
        <v>38</v>
      </c>
      <c r="C9" s="15">
        <f>SUM(C10:C15)</f>
        <v>327200</v>
      </c>
      <c r="D9" s="51">
        <f>D10+D11+D13+D14+D15</f>
        <v>155500</v>
      </c>
      <c r="E9" s="23">
        <f>(C10+C15)/C9</f>
        <v>0.40189486552567238</v>
      </c>
      <c r="F9" s="23">
        <f>SUM(F10:F15)</f>
        <v>299457.39999999997</v>
      </c>
      <c r="G9" s="51">
        <f>SUM(G10:G15)</f>
        <v>169140.78000000003</v>
      </c>
      <c r="H9" s="16"/>
      <c r="I9" s="26"/>
      <c r="J9" s="26"/>
    </row>
    <row r="10" spans="1:10" s="13" customFormat="1" ht="49.5" customHeight="1" thickBot="1" x14ac:dyDescent="0.3">
      <c r="A10" s="29" t="s">
        <v>4</v>
      </c>
      <c r="B10" s="30" t="s">
        <v>39</v>
      </c>
      <c r="C10" s="31">
        <v>87000</v>
      </c>
      <c r="D10" s="52">
        <v>10000</v>
      </c>
      <c r="E10" s="31"/>
      <c r="F10" s="31">
        <v>30458.33</v>
      </c>
      <c r="G10" s="52">
        <v>10338.41</v>
      </c>
      <c r="H10" s="49"/>
      <c r="I10" s="44"/>
      <c r="J10" s="45"/>
    </row>
    <row r="11" spans="1:10" s="8" customFormat="1" ht="45" customHeight="1" thickBot="1" x14ac:dyDescent="0.3">
      <c r="A11" s="64" t="s">
        <v>40</v>
      </c>
      <c r="B11" s="65" t="s">
        <v>41</v>
      </c>
      <c r="C11" s="52">
        <v>130000</v>
      </c>
      <c r="D11" s="52">
        <v>14620</v>
      </c>
      <c r="E11" s="52"/>
      <c r="F11" s="52">
        <f>55554.63+51059.78</f>
        <v>106614.41</v>
      </c>
      <c r="G11" s="52">
        <v>9620</v>
      </c>
      <c r="H11" s="66"/>
      <c r="I11" s="67"/>
      <c r="J11" s="25"/>
    </row>
    <row r="12" spans="1:10" s="8" customFormat="1" ht="39" thickBot="1" x14ac:dyDescent="0.3">
      <c r="A12" s="64" t="s">
        <v>5</v>
      </c>
      <c r="B12" s="65" t="s">
        <v>42</v>
      </c>
      <c r="C12" s="52">
        <v>55700</v>
      </c>
      <c r="D12" s="52">
        <v>0</v>
      </c>
      <c r="E12" s="52"/>
      <c r="F12" s="52">
        <f>26831.51+12067.73</f>
        <v>38899.24</v>
      </c>
      <c r="G12" s="52">
        <v>0</v>
      </c>
      <c r="H12" s="66"/>
      <c r="I12" s="67"/>
      <c r="J12" s="25"/>
    </row>
    <row r="13" spans="1:10" s="13" customFormat="1" ht="51.75" thickBot="1" x14ac:dyDescent="0.3">
      <c r="A13" s="29" t="s">
        <v>6</v>
      </c>
      <c r="B13" s="30" t="s">
        <v>43</v>
      </c>
      <c r="C13" s="31">
        <v>0</v>
      </c>
      <c r="D13" s="52">
        <v>72350</v>
      </c>
      <c r="E13" s="31"/>
      <c r="F13" s="31"/>
      <c r="G13" s="52">
        <v>87997.71</v>
      </c>
      <c r="H13" s="49"/>
      <c r="I13" s="44"/>
      <c r="J13" s="46"/>
    </row>
    <row r="14" spans="1:10" s="13" customFormat="1" ht="51.75" thickBot="1" x14ac:dyDescent="0.3">
      <c r="A14" s="29" t="s">
        <v>44</v>
      </c>
      <c r="B14" s="30" t="s">
        <v>45</v>
      </c>
      <c r="C14" s="31">
        <v>10000</v>
      </c>
      <c r="D14" s="52">
        <v>28118</v>
      </c>
      <c r="E14" s="31"/>
      <c r="F14" s="31">
        <v>6424.31</v>
      </c>
      <c r="G14" s="52">
        <v>19700</v>
      </c>
      <c r="H14" s="32"/>
      <c r="I14" s="44"/>
      <c r="J14" s="46"/>
    </row>
    <row r="15" spans="1:10" s="8" customFormat="1" ht="90" thickBot="1" x14ac:dyDescent="0.3">
      <c r="A15" s="64" t="s">
        <v>46</v>
      </c>
      <c r="B15" s="68" t="s">
        <v>47</v>
      </c>
      <c r="C15" s="52">
        <v>44500</v>
      </c>
      <c r="D15" s="52">
        <v>30412</v>
      </c>
      <c r="E15" s="52"/>
      <c r="F15" s="52">
        <f>110580.18+24209.4-17728.47</f>
        <v>117061.10999999999</v>
      </c>
      <c r="G15" s="52">
        <v>41484.660000000003</v>
      </c>
      <c r="H15" s="69"/>
      <c r="I15" s="67"/>
      <c r="J15" s="25"/>
    </row>
    <row r="16" spans="1:10" s="47" customFormat="1" ht="95.85" customHeight="1" thickBot="1" x14ac:dyDescent="0.3">
      <c r="A16" s="34" t="s">
        <v>7</v>
      </c>
      <c r="B16" s="35" t="s">
        <v>48</v>
      </c>
      <c r="C16" s="23">
        <f>SUM(C17:C20)</f>
        <v>119200</v>
      </c>
      <c r="D16" s="51">
        <f>D17+D18+D19+D20</f>
        <v>205600</v>
      </c>
      <c r="E16" s="23">
        <f>(C18+C19+C20)/C16</f>
        <v>0.75251677852348997</v>
      </c>
      <c r="F16" s="23">
        <f>SUM(F17:F20)</f>
        <v>79632.790000000008</v>
      </c>
      <c r="G16" s="51">
        <f>SUM(G17:G20)</f>
        <v>141917.32999999999</v>
      </c>
      <c r="H16" s="36"/>
      <c r="I16" s="46"/>
      <c r="J16" s="46"/>
    </row>
    <row r="17" spans="1:10" s="13" customFormat="1" ht="36" customHeight="1" thickBot="1" x14ac:dyDescent="0.3">
      <c r="A17" s="29" t="s">
        <v>8</v>
      </c>
      <c r="B17" s="30" t="s">
        <v>49</v>
      </c>
      <c r="C17" s="31">
        <v>29500</v>
      </c>
      <c r="D17" s="52">
        <v>40600</v>
      </c>
      <c r="E17" s="31"/>
      <c r="F17" s="31"/>
      <c r="G17" s="52">
        <v>22002.48</v>
      </c>
      <c r="H17" s="32"/>
      <c r="I17" s="46"/>
      <c r="J17" s="46"/>
    </row>
    <row r="18" spans="1:10" s="8" customFormat="1" ht="62.85" customHeight="1" thickBot="1" x14ac:dyDescent="0.3">
      <c r="A18" s="64" t="s">
        <v>9</v>
      </c>
      <c r="B18" s="68" t="s">
        <v>50</v>
      </c>
      <c r="C18" s="52">
        <v>30000</v>
      </c>
      <c r="D18" s="52">
        <v>40000</v>
      </c>
      <c r="E18" s="52"/>
      <c r="F18" s="52">
        <f>3655.8+17728.47</f>
        <v>21384.27</v>
      </c>
      <c r="G18" s="52">
        <v>17816.36</v>
      </c>
      <c r="H18" s="70"/>
      <c r="I18" s="63"/>
      <c r="J18" s="25"/>
    </row>
    <row r="19" spans="1:10" s="13" customFormat="1" ht="88.35" customHeight="1" thickBot="1" x14ac:dyDescent="0.3">
      <c r="A19" s="29" t="s">
        <v>10</v>
      </c>
      <c r="B19" s="37" t="s">
        <v>51</v>
      </c>
      <c r="C19" s="31">
        <v>31700</v>
      </c>
      <c r="D19" s="52">
        <v>52000</v>
      </c>
      <c r="E19" s="31"/>
      <c r="F19" s="31">
        <v>10685.35</v>
      </c>
      <c r="G19" s="52">
        <v>43030.7</v>
      </c>
      <c r="H19" s="52"/>
      <c r="I19" s="46"/>
      <c r="J19" s="46"/>
    </row>
    <row r="20" spans="1:10" s="13" customFormat="1" ht="141" thickBot="1" x14ac:dyDescent="0.3">
      <c r="A20" s="29" t="s">
        <v>52</v>
      </c>
      <c r="B20" s="33" t="s">
        <v>53</v>
      </c>
      <c r="C20" s="31">
        <v>28000</v>
      </c>
      <c r="D20" s="52">
        <v>73000</v>
      </c>
      <c r="E20" s="31"/>
      <c r="F20" s="31">
        <v>47563.17</v>
      </c>
      <c r="G20" s="52">
        <v>59067.79</v>
      </c>
      <c r="H20" s="32" t="s">
        <v>70</v>
      </c>
      <c r="I20" s="46"/>
      <c r="J20" s="46"/>
    </row>
    <row r="21" spans="1:10" s="4" customFormat="1" ht="59.1" customHeight="1" thickBot="1" x14ac:dyDescent="0.3">
      <c r="A21" s="34" t="s">
        <v>11</v>
      </c>
      <c r="B21" s="38" t="s">
        <v>54</v>
      </c>
      <c r="C21" s="23">
        <f>SUM(C22:C23)</f>
        <v>109100</v>
      </c>
      <c r="D21" s="51">
        <v>18900</v>
      </c>
      <c r="E21" s="23">
        <v>0</v>
      </c>
      <c r="F21" s="23">
        <f>F22+F23</f>
        <v>122938.4</v>
      </c>
      <c r="G21" s="51">
        <v>8958.01</v>
      </c>
      <c r="H21" s="36"/>
      <c r="I21" s="25"/>
      <c r="J21" s="25"/>
    </row>
    <row r="22" spans="1:10" ht="51.75" thickBot="1" x14ac:dyDescent="0.3">
      <c r="A22" s="29" t="s">
        <v>12</v>
      </c>
      <c r="B22" s="30" t="s">
        <v>55</v>
      </c>
      <c r="C22" s="31">
        <v>61900</v>
      </c>
      <c r="D22" s="52">
        <v>18900</v>
      </c>
      <c r="E22" s="31"/>
      <c r="F22" s="31">
        <v>84372.34</v>
      </c>
      <c r="G22" s="52">
        <v>8958</v>
      </c>
      <c r="H22" s="32"/>
      <c r="I22" s="25"/>
      <c r="J22" s="25"/>
    </row>
    <row r="23" spans="1:10" s="8" customFormat="1" ht="26.25" thickBot="1" x14ac:dyDescent="0.3">
      <c r="A23" s="64" t="s">
        <v>13</v>
      </c>
      <c r="B23" s="65" t="s">
        <v>56</v>
      </c>
      <c r="C23" s="52">
        <v>47200</v>
      </c>
      <c r="D23" s="52">
        <v>0</v>
      </c>
      <c r="E23" s="52"/>
      <c r="F23" s="52">
        <f>12914+25652.06</f>
        <v>38566.06</v>
      </c>
      <c r="G23" s="52">
        <v>0</v>
      </c>
      <c r="H23" s="69"/>
      <c r="I23" s="63"/>
      <c r="J23" s="25"/>
    </row>
    <row r="24" spans="1:10" ht="16.5" customHeight="1" thickBot="1" x14ac:dyDescent="0.3">
      <c r="A24" s="80" t="s">
        <v>14</v>
      </c>
      <c r="B24" s="81"/>
      <c r="C24" s="48">
        <f>SUM(C21,C16,C9)</f>
        <v>555500</v>
      </c>
      <c r="D24" s="53">
        <f>SUM(D21,D16,D9)</f>
        <v>380000</v>
      </c>
      <c r="E24" s="48">
        <f>SUM(E21,E16,E9)</f>
        <v>1.1544116440491623</v>
      </c>
      <c r="F24" s="48">
        <f>SUM(F21,F16,F9)</f>
        <v>502028.58999999997</v>
      </c>
      <c r="G24" s="53">
        <f>SUM(G21,G16,G9)</f>
        <v>320016.12</v>
      </c>
      <c r="H24" s="41"/>
      <c r="I24" s="25"/>
      <c r="J24" s="25"/>
    </row>
    <row r="25" spans="1:10" ht="32.25" customHeight="1" thickBot="1" x14ac:dyDescent="0.3">
      <c r="A25" s="83" t="s">
        <v>32</v>
      </c>
      <c r="B25" s="85"/>
      <c r="C25" s="31">
        <v>120000</v>
      </c>
      <c r="D25" s="52">
        <v>100000</v>
      </c>
      <c r="E25" s="31" t="s">
        <v>57</v>
      </c>
      <c r="F25" s="31">
        <v>163292.66</v>
      </c>
      <c r="G25" s="54">
        <v>105938.96</v>
      </c>
      <c r="H25" s="40"/>
      <c r="I25" s="25"/>
      <c r="J25" s="25"/>
    </row>
    <row r="26" spans="1:10" ht="28.5" customHeight="1" thickBot="1" x14ac:dyDescent="0.3">
      <c r="A26" s="83" t="s">
        <v>33</v>
      </c>
      <c r="B26" s="85"/>
      <c r="C26" s="31">
        <v>75000</v>
      </c>
      <c r="D26" s="31">
        <v>34860</v>
      </c>
      <c r="E26" s="31" t="s">
        <v>57</v>
      </c>
      <c r="F26" s="31">
        <f>27649.53+144.29+44.23+1131.02</f>
        <v>28969.07</v>
      </c>
      <c r="G26" s="52">
        <v>16791.72</v>
      </c>
      <c r="H26" s="39"/>
      <c r="I26" s="25"/>
      <c r="J26" s="25"/>
    </row>
    <row r="27" spans="1:10" ht="48" thickBot="1" x14ac:dyDescent="0.3">
      <c r="A27" s="83" t="s">
        <v>34</v>
      </c>
      <c r="B27" s="85"/>
      <c r="C27" s="31">
        <v>32000</v>
      </c>
      <c r="D27" s="31">
        <v>18000</v>
      </c>
      <c r="E27" s="31" t="s">
        <v>57</v>
      </c>
      <c r="F27" s="31">
        <v>3094.38</v>
      </c>
      <c r="G27" s="52">
        <v>3397.21</v>
      </c>
      <c r="H27" s="32" t="s">
        <v>69</v>
      </c>
      <c r="I27" s="25"/>
      <c r="J27" s="25"/>
    </row>
    <row r="28" spans="1:10" s="4" customFormat="1" ht="16.5" thickBot="1" x14ac:dyDescent="0.3">
      <c r="A28" s="80" t="s">
        <v>15</v>
      </c>
      <c r="B28" s="86"/>
      <c r="C28" s="23">
        <f t="shared" ref="C28:E28" si="0">SUM(C24,C25:C27)</f>
        <v>782500</v>
      </c>
      <c r="D28" s="23">
        <f t="shared" si="0"/>
        <v>532860</v>
      </c>
      <c r="E28" s="23">
        <f t="shared" si="0"/>
        <v>1.1544116440491623</v>
      </c>
      <c r="F28" s="23">
        <f>SUM(F24,F25:F27)</f>
        <v>697384.7</v>
      </c>
      <c r="G28" s="51">
        <f>SUM(G24:G27)</f>
        <v>446144.01000000007</v>
      </c>
      <c r="H28" s="50"/>
      <c r="I28" s="25"/>
      <c r="J28" s="25"/>
    </row>
    <row r="29" spans="1:10" ht="16.5" thickBot="1" x14ac:dyDescent="0.3">
      <c r="A29" s="83" t="s">
        <v>16</v>
      </c>
      <c r="B29" s="84"/>
      <c r="C29" s="31">
        <f>C28*7%</f>
        <v>54775.000000000007</v>
      </c>
      <c r="D29" s="31">
        <v>37300</v>
      </c>
      <c r="E29" s="31" t="s">
        <v>57</v>
      </c>
      <c r="F29" s="31">
        <v>48727.71</v>
      </c>
      <c r="G29" s="52">
        <v>33580.730000000003</v>
      </c>
      <c r="H29" s="42"/>
      <c r="I29" s="25"/>
      <c r="J29" s="25"/>
    </row>
    <row r="30" spans="1:10" s="4" customFormat="1" ht="16.5" thickBot="1" x14ac:dyDescent="0.3">
      <c r="A30" s="80" t="s">
        <v>17</v>
      </c>
      <c r="B30" s="82"/>
      <c r="C30" s="23">
        <f>SUM(C29,C28)</f>
        <v>837275</v>
      </c>
      <c r="D30" s="51">
        <f>SUM(D28:D29)</f>
        <v>570160</v>
      </c>
      <c r="E30" s="23" t="s">
        <v>57</v>
      </c>
      <c r="F30" s="23">
        <f>SUM(F28:F29)</f>
        <v>746112.40999999992</v>
      </c>
      <c r="G30" s="51">
        <f>G28+G29</f>
        <v>479724.74000000005</v>
      </c>
      <c r="H30" s="41"/>
      <c r="I30" s="25"/>
      <c r="J30" s="25"/>
    </row>
    <row r="31" spans="1:10" x14ac:dyDescent="0.25">
      <c r="J31" s="25"/>
    </row>
    <row r="34" spans="6:6" x14ac:dyDescent="0.25">
      <c r="F34" s="46"/>
    </row>
    <row r="37" spans="6:6" x14ac:dyDescent="0.25">
      <c r="F37" s="46"/>
    </row>
  </sheetData>
  <mergeCells count="8">
    <mergeCell ref="A8:H8"/>
    <mergeCell ref="A24:B24"/>
    <mergeCell ref="A30:B30"/>
    <mergeCell ref="A29:B29"/>
    <mergeCell ref="A25:B25"/>
    <mergeCell ref="A26:B26"/>
    <mergeCell ref="A27:B27"/>
    <mergeCell ref="A28:B28"/>
  </mergeCells>
  <pageMargins left="0.7" right="0.7" top="0.75" bottom="0.75" header="0.3" footer="0.3"/>
  <pageSetup scale="64" orientation="landscape" r:id="rId1"/>
  <rowBreaks count="1" manualBreakCount="1">
    <brk id="15" max="7" man="1"/>
  </rowBreaks>
  <ignoredErrors>
    <ignoredError sqref="F21 F30:G30 F16 F9:G9 C9 C21 C30" unlockedFormula="1"/>
    <ignoredError sqref="G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
  <sheetViews>
    <sheetView topLeftCell="A5" workbookViewId="0">
      <selection activeCell="M11" sqref="M11"/>
    </sheetView>
  </sheetViews>
  <sheetFormatPr defaultRowHeight="15" x14ac:dyDescent="0.25"/>
  <cols>
    <col min="1" max="1" width="15.5703125" customWidth="1"/>
    <col min="2" max="2" width="10.42578125" bestFit="1" customWidth="1"/>
    <col min="3" max="3" width="10.42578125" style="8" bestFit="1" customWidth="1"/>
    <col min="4" max="4" width="11.42578125" bestFit="1" customWidth="1"/>
    <col min="5" max="5" width="11.42578125" customWidth="1"/>
    <col min="6" max="6" width="10.5703125" style="8" customWidth="1"/>
    <col min="7" max="7" width="11.5703125" customWidth="1"/>
    <col min="8" max="8" width="10.42578125" bestFit="1" customWidth="1"/>
    <col min="12" max="12" width="13.42578125" bestFit="1" customWidth="1"/>
    <col min="13" max="13" width="10.5703125" bestFit="1" customWidth="1"/>
    <col min="15" max="15" width="13.42578125" bestFit="1" customWidth="1"/>
  </cols>
  <sheetData>
    <row r="1" spans="1:18" ht="15.75" x14ac:dyDescent="0.25">
      <c r="A1" s="1" t="s">
        <v>35</v>
      </c>
      <c r="B1" s="1"/>
      <c r="C1" s="11"/>
    </row>
    <row r="2" spans="1:18" x14ac:dyDescent="0.25">
      <c r="A2" s="4"/>
      <c r="B2" s="4"/>
      <c r="C2" s="17"/>
    </row>
    <row r="3" spans="1:18" x14ac:dyDescent="0.25">
      <c r="A3" s="4" t="s">
        <v>31</v>
      </c>
      <c r="B3" s="4"/>
      <c r="C3" s="17"/>
    </row>
    <row r="4" spans="1:18" ht="15.75" thickBot="1" x14ac:dyDescent="0.3"/>
    <row r="5" spans="1:18" ht="39" thickBot="1" x14ac:dyDescent="0.3">
      <c r="A5" s="28" t="s">
        <v>20</v>
      </c>
      <c r="B5" s="27" t="s">
        <v>58</v>
      </c>
      <c r="C5" s="27" t="s">
        <v>59</v>
      </c>
      <c r="D5" s="27" t="s">
        <v>30</v>
      </c>
      <c r="E5" s="27" t="s">
        <v>66</v>
      </c>
      <c r="F5" s="27" t="s">
        <v>60</v>
      </c>
      <c r="G5" s="27" t="s">
        <v>67</v>
      </c>
      <c r="H5" s="27" t="s">
        <v>61</v>
      </c>
    </row>
    <row r="6" spans="1:18" ht="15.75" thickBot="1" x14ac:dyDescent="0.3">
      <c r="A6" s="2" t="s">
        <v>68</v>
      </c>
      <c r="B6" s="55">
        <v>120000</v>
      </c>
      <c r="C6" s="56">
        <v>100000</v>
      </c>
      <c r="D6" s="55">
        <f>SUM(B6:C6)</f>
        <v>220000</v>
      </c>
      <c r="E6" s="74">
        <v>80</v>
      </c>
      <c r="F6" s="75">
        <v>105938.96</v>
      </c>
      <c r="G6" s="75">
        <f>F6+E6</f>
        <v>106018.96</v>
      </c>
      <c r="H6" s="55">
        <f>D6-G6</f>
        <v>113981.04</v>
      </c>
      <c r="L6" s="24"/>
    </row>
    <row r="7" spans="1:18" ht="39" thickBot="1" x14ac:dyDescent="0.3">
      <c r="A7" s="2" t="s">
        <v>22</v>
      </c>
      <c r="B7" s="55">
        <v>100000</v>
      </c>
      <c r="C7" s="56">
        <v>15000</v>
      </c>
      <c r="D7" s="55">
        <f t="shared" ref="D7:D12" si="0">SUM(B7:C7)</f>
        <v>115000</v>
      </c>
      <c r="E7" s="57">
        <v>7926.03</v>
      </c>
      <c r="F7" s="55">
        <v>25024.98</v>
      </c>
      <c r="G7" s="75">
        <f t="shared" ref="G7:G12" si="1">F7+E7</f>
        <v>32951.01</v>
      </c>
      <c r="H7" s="55">
        <f t="shared" ref="H7:H12" si="2">D7-G7</f>
        <v>82048.989999999991</v>
      </c>
      <c r="J7" s="71"/>
      <c r="K7" s="71"/>
      <c r="L7" s="71"/>
      <c r="M7" s="71"/>
      <c r="N7" s="71"/>
      <c r="O7" s="71"/>
      <c r="P7" s="71"/>
      <c r="Q7" s="71"/>
      <c r="R7" s="71"/>
    </row>
    <row r="8" spans="1:18" ht="64.5" thickBot="1" x14ac:dyDescent="0.3">
      <c r="A8" s="2" t="s">
        <v>23</v>
      </c>
      <c r="B8" s="55">
        <v>89000</v>
      </c>
      <c r="C8" s="56">
        <v>25000</v>
      </c>
      <c r="D8" s="55">
        <f t="shared" si="0"/>
        <v>114000</v>
      </c>
      <c r="E8" s="57">
        <v>13062.58</v>
      </c>
      <c r="F8" s="76">
        <v>24852.62</v>
      </c>
      <c r="G8" s="75">
        <f t="shared" si="1"/>
        <v>37915.199999999997</v>
      </c>
      <c r="H8" s="55">
        <f t="shared" si="2"/>
        <v>76084.800000000003</v>
      </c>
      <c r="J8" s="71"/>
      <c r="K8" s="71"/>
      <c r="L8" s="71"/>
      <c r="M8" s="71"/>
      <c r="N8" s="71"/>
      <c r="O8" s="71"/>
      <c r="P8" s="71"/>
      <c r="Q8" s="71"/>
      <c r="R8" s="71"/>
    </row>
    <row r="9" spans="1:18" ht="26.25" thickBot="1" x14ac:dyDescent="0.3">
      <c r="A9" s="2" t="s">
        <v>24</v>
      </c>
      <c r="B9" s="55">
        <v>253000</v>
      </c>
      <c r="C9" s="56">
        <v>61000</v>
      </c>
      <c r="D9" s="55">
        <f t="shared" si="0"/>
        <v>314000</v>
      </c>
      <c r="E9" s="57">
        <v>335177.83</v>
      </c>
      <c r="F9" s="55">
        <v>21650</v>
      </c>
      <c r="G9" s="75">
        <f t="shared" si="1"/>
        <v>356827.83</v>
      </c>
      <c r="H9" s="55">
        <f t="shared" si="2"/>
        <v>-42827.830000000016</v>
      </c>
      <c r="J9" s="71"/>
      <c r="K9" s="71"/>
      <c r="L9" s="72"/>
      <c r="M9" s="71"/>
      <c r="N9" s="71"/>
      <c r="O9" s="72"/>
      <c r="P9" s="71"/>
      <c r="Q9" s="71"/>
      <c r="R9" s="71"/>
    </row>
    <row r="10" spans="1:18" ht="15.75" thickBot="1" x14ac:dyDescent="0.3">
      <c r="A10" s="2" t="s">
        <v>25</v>
      </c>
      <c r="B10" s="55">
        <v>65000</v>
      </c>
      <c r="C10" s="56">
        <v>22000</v>
      </c>
      <c r="D10" s="55">
        <f t="shared" si="0"/>
        <v>87000</v>
      </c>
      <c r="E10" s="57">
        <v>48978.26</v>
      </c>
      <c r="F10" s="55">
        <v>3397.21</v>
      </c>
      <c r="G10" s="75">
        <f t="shared" si="1"/>
        <v>52375.47</v>
      </c>
      <c r="H10" s="55">
        <f t="shared" si="2"/>
        <v>34624.53</v>
      </c>
      <c r="J10" s="71"/>
      <c r="K10" s="71"/>
      <c r="L10" s="71"/>
      <c r="M10" s="71"/>
      <c r="N10" s="71"/>
      <c r="O10" s="72"/>
      <c r="P10" s="71"/>
      <c r="Q10" s="71"/>
      <c r="R10" s="71"/>
    </row>
    <row r="11" spans="1:18" ht="39" thickBot="1" x14ac:dyDescent="0.3">
      <c r="A11" s="2" t="s">
        <v>26</v>
      </c>
      <c r="B11" s="55">
        <v>100000</v>
      </c>
      <c r="C11" s="56">
        <v>275000</v>
      </c>
      <c r="D11" s="55">
        <f t="shared" si="0"/>
        <v>375000</v>
      </c>
      <c r="E11" s="57">
        <v>120168.16</v>
      </c>
      <c r="F11" s="55">
        <v>282069.25</v>
      </c>
      <c r="G11" s="75">
        <f t="shared" si="1"/>
        <v>402237.41000000003</v>
      </c>
      <c r="H11" s="55">
        <f t="shared" si="2"/>
        <v>-27237.410000000033</v>
      </c>
      <c r="J11" s="71"/>
      <c r="K11" s="71"/>
      <c r="L11" s="71"/>
      <c r="M11" s="71"/>
      <c r="N11" s="71"/>
      <c r="O11" s="72"/>
      <c r="P11" s="71"/>
      <c r="Q11" s="71"/>
      <c r="R11" s="71"/>
    </row>
    <row r="12" spans="1:18" ht="39" thickBot="1" x14ac:dyDescent="0.3">
      <c r="A12" s="2" t="s">
        <v>27</v>
      </c>
      <c r="B12" s="55">
        <v>55000</v>
      </c>
      <c r="C12" s="56">
        <v>34860</v>
      </c>
      <c r="D12" s="55">
        <f t="shared" si="0"/>
        <v>89860</v>
      </c>
      <c r="E12" s="57">
        <f>171991.84</f>
        <v>171991.84</v>
      </c>
      <c r="F12" s="55">
        <v>16791.72</v>
      </c>
      <c r="G12" s="75">
        <f t="shared" si="1"/>
        <v>188783.56</v>
      </c>
      <c r="H12" s="55">
        <f t="shared" si="2"/>
        <v>-98923.56</v>
      </c>
      <c r="J12" s="71"/>
      <c r="K12" s="71"/>
      <c r="L12" s="73"/>
      <c r="M12" s="71"/>
      <c r="N12" s="71"/>
      <c r="O12" s="71"/>
      <c r="P12" s="71"/>
      <c r="Q12" s="71"/>
      <c r="R12" s="72"/>
    </row>
    <row r="13" spans="1:18" ht="26.25" thickBot="1" x14ac:dyDescent="0.3">
      <c r="A13" s="3" t="s">
        <v>28</v>
      </c>
      <c r="B13" s="58">
        <f>SUM(B6:B12)</f>
        <v>782000</v>
      </c>
      <c r="C13" s="58">
        <f t="shared" ref="C13" si="3">SUM(C6:C12)</f>
        <v>532860</v>
      </c>
      <c r="D13" s="58">
        <f>SUM(B13:C13)</f>
        <v>1314860</v>
      </c>
      <c r="E13" s="58">
        <f>SUM(E6:E12)</f>
        <v>697384.7</v>
      </c>
      <c r="F13" s="58">
        <f t="shared" ref="F13" si="4">SUM(F6:F12)</f>
        <v>479724.74</v>
      </c>
      <c r="G13" s="58">
        <f>F13+E13</f>
        <v>1177109.44</v>
      </c>
      <c r="H13" s="58">
        <f>D13-(G13)</f>
        <v>137750.56000000006</v>
      </c>
      <c r="J13" s="72"/>
      <c r="K13" s="71"/>
      <c r="L13" s="73"/>
      <c r="M13" s="71"/>
      <c r="N13" s="71"/>
      <c r="O13" s="71"/>
      <c r="P13" s="71"/>
      <c r="Q13" s="71"/>
      <c r="R13" s="72"/>
    </row>
    <row r="14" spans="1:18" ht="39" thickBot="1" x14ac:dyDescent="0.3">
      <c r="A14" s="2" t="s">
        <v>29</v>
      </c>
      <c r="B14" s="59">
        <f>B13*7%</f>
        <v>54740.000000000007</v>
      </c>
      <c r="C14" s="60">
        <f t="shared" ref="C14" si="5">C13*7%</f>
        <v>37300.200000000004</v>
      </c>
      <c r="D14" s="61">
        <f>SUM(B14:C14)</f>
        <v>92040.200000000012</v>
      </c>
      <c r="E14" s="62">
        <v>48727.71</v>
      </c>
      <c r="F14" s="61">
        <v>33580.730000000003</v>
      </c>
      <c r="G14" s="61">
        <f>SUM(E14:F14)</f>
        <v>82308.44</v>
      </c>
      <c r="H14" s="61">
        <f>D14-(G14)</f>
        <v>9731.7600000000093</v>
      </c>
    </row>
    <row r="15" spans="1:18" ht="15.75" thickBot="1" x14ac:dyDescent="0.3">
      <c r="A15" s="3" t="s">
        <v>21</v>
      </c>
      <c r="B15" s="58">
        <f>SUM(B13:B14)</f>
        <v>836740</v>
      </c>
      <c r="C15" s="58">
        <f>SUM(C13:C14)</f>
        <v>570160.19999999995</v>
      </c>
      <c r="D15" s="58">
        <f>SUM(D13:D14)</f>
        <v>1406900.2</v>
      </c>
      <c r="E15" s="58">
        <f>SUM(E13:E14)</f>
        <v>746112.40999999992</v>
      </c>
      <c r="F15" s="58">
        <f>SUM(F13:F14)</f>
        <v>513305.47</v>
      </c>
      <c r="G15" s="58">
        <f>F15+E15</f>
        <v>1259417.8799999999</v>
      </c>
      <c r="H15" s="58">
        <f>D15-(G15)</f>
        <v>147482.32000000007</v>
      </c>
    </row>
    <row r="17" spans="12:15" ht="15.75" thickBot="1" x14ac:dyDescent="0.3"/>
    <row r="18" spans="12:15" ht="16.5" thickBot="1" x14ac:dyDescent="0.3">
      <c r="L18" s="19"/>
    </row>
    <row r="19" spans="12:15" ht="15.75" x14ac:dyDescent="0.25">
      <c r="L19" s="18"/>
      <c r="M19" s="18"/>
      <c r="O19" s="20"/>
    </row>
    <row r="20" spans="12:15" x14ac:dyDescent="0.25">
      <c r="L20" s="18"/>
    </row>
    <row r="21" spans="12:15" x14ac:dyDescent="0.25">
      <c r="O21" s="18"/>
    </row>
    <row r="22" spans="12:15" x14ac:dyDescent="0.25">
      <c r="O22" s="21"/>
    </row>
    <row r="23" spans="12:15" x14ac:dyDescent="0.25">
      <c r="O23" s="18"/>
    </row>
    <row r="25" spans="12:15" x14ac:dyDescent="0.25">
      <c r="O25" s="2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UNDP Programme Document" ma:contentTypeID="0x010100F075C04BA242A84ABD3293E3AD35CDA400AB50428DC784B44FAACCAA5FAE40C0590045B5E632B552204ABF0E616DD66BDA0F" ma:contentTypeVersion="73" ma:contentTypeDescription="" ma:contentTypeScope="" ma:versionID="9de00a5f5954494ae107930a66ca92e2">
  <xsd:schema xmlns:xsd="http://www.w3.org/2001/XMLSchema" xmlns:xs="http://www.w3.org/2001/XMLSchema" xmlns:p="http://schemas.microsoft.com/office/2006/metadata/properties" xmlns:ns1="http://schemas.microsoft.com/sharepoint/v3" xmlns:ns2="http://schemas.microsoft.com/sharepoint/v3/fields" xmlns:ns3="1ed4137b-41b2-488b-8250-6d369ec27664" xmlns:ns4="f1161f5b-24a3-4c2d-bc81-44cb9325e8ee" targetNamespace="http://schemas.microsoft.com/office/2006/metadata/properties" ma:root="true" ma:fieldsID="074a45cdc06b655c19533db1d6232777" ns1:_="" ns2:_="" ns3:_="" ns4:_="">
    <xsd:import namespace="http://schemas.microsoft.com/sharepoint/v3"/>
    <xsd:import namespace="http://schemas.microsoft.com/sharepoint/v3/fields"/>
    <xsd:import namespace="1ed4137b-41b2-488b-8250-6d369ec27664"/>
    <xsd:import namespace="f1161f5b-24a3-4c2d-bc81-44cb9325e8ee"/>
    <xsd:element name="properties">
      <xsd:complexType>
        <xsd:sequence>
          <xsd:element name="documentManagement">
            <xsd:complexType>
              <xsd:all>
                <xsd:element ref="ns3:UndpClassificationLevel" minOccurs="0"/>
                <xsd:element ref="ns4:UNDPPOPPFunctionalArea" minOccurs="0"/>
                <xsd:element ref="ns3:UndpProjectNo" minOccurs="0"/>
                <xsd:element ref="ns4:Outcome1" minOccurs="0"/>
                <xsd:element ref="ns3:UndpDocStatus" minOccurs="0"/>
                <xsd:element ref="ns3:UndpOUCode" minOccurs="0"/>
                <xsd:element ref="ns3:UndpDocFormat" minOccurs="0"/>
                <xsd:element ref="ns3:UndpDocID" minOccurs="0"/>
                <xsd:element ref="ns4:PDC_x0020_Document_x0020_Category" minOccurs="0"/>
                <xsd:element ref="ns4:UNDPPublishedDate" minOccurs="0"/>
                <xsd:element ref="ns4:UNDPSummary" minOccurs="0"/>
                <xsd:element ref="ns3:TaxCatchAll" minOccurs="0"/>
                <xsd:element ref="ns3:TaxCatchAllLabel" minOccurs="0"/>
                <xsd:element ref="ns3:UndpDocTypeMMTaxHTField0" minOccurs="0"/>
                <xsd:element ref="ns3:UNDPCountryTaxHTField0" minOccurs="0"/>
                <xsd:element ref="ns3:UNDPDocumentCategoryTaxHTField0" minOccurs="0"/>
                <xsd:element ref="ns3:b6db62fdefd74bd188b0c1cc54de5bcf" minOccurs="0"/>
                <xsd:element ref="ns3:UN_x0020_LanguagesTaxHTField0" minOccurs="0"/>
                <xsd:element ref="ns3:c4e2ab2cc9354bbf9064eeb465a566ea" minOccurs="0"/>
                <xsd:element ref="ns3:UNDPFocusAreasTaxHTField0" minOccurs="0"/>
                <xsd:element ref="ns4:o4086b1782a74105bb5269035bccc8e9" minOccurs="0"/>
                <xsd:element ref="ns4:Project_x0020_Number" minOccurs="0"/>
                <xsd:element ref="ns4:idff2b682fce4d0680503cd9036a3260" minOccurs="0"/>
                <xsd:element ref="ns3:UndpIsTemplate" minOccurs="0"/>
                <xsd:element ref="ns4:gc6531b704974d528487414686b72f6f" minOccurs="0"/>
                <xsd:element ref="ns4:Project_x0020_Manager" minOccurs="0"/>
                <xsd:element ref="ns2:_Publisher" minOccurs="0"/>
                <xsd:element ref="ns4:_dlc_DocId" minOccurs="0"/>
                <xsd:element ref="ns4:_dlc_DocIdUrl" minOccurs="0"/>
                <xsd:element ref="ns4:_dlc_DocIdPersistId" minOccurs="0"/>
                <xsd:element ref="ns4:Document_x0020_Coverage_x0020_Period_x0020_Start_x0020_Date" minOccurs="0"/>
                <xsd:element ref="ns4:Document_x0020_Coverage_x0020_Period_x0020_End_x0020_Date" minOccurs="0"/>
                <xsd:element ref="ns1:RatedBy" minOccurs="0"/>
                <xsd:element ref="ns1:Ratings" minOccurs="0"/>
                <xsd:element ref="ns1:LikesCount" minOccurs="0"/>
                <xsd:element ref="ns1:LikedB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atedBy" ma:index="52"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53" nillable="true" ma:displayName="User ratings" ma:description="User ratings for the item" ma:hidden="true" ma:internalName="Ratings">
      <xsd:simpleType>
        <xsd:restriction base="dms:Note"/>
      </xsd:simpleType>
    </xsd:element>
    <xsd:element name="LikesCount" ma:index="54" nillable="true" ma:displayName="Number of Likes" ma:internalName="LikesCount">
      <xsd:simpleType>
        <xsd:restriction base="dms:Unknown"/>
      </xsd:simpleType>
    </xsd:element>
    <xsd:element name="LikedBy" ma:index="55"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Publisher" ma:index="46" nillable="true" ma:displayName="Publisher" ma:description="The person who published the document" ma:hidden="true" ma:internalName="_Publish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d4137b-41b2-488b-8250-6d369ec27664" elementFormDefault="qualified">
    <xsd:import namespace="http://schemas.microsoft.com/office/2006/documentManagement/types"/>
    <xsd:import namespace="http://schemas.microsoft.com/office/infopath/2007/PartnerControls"/>
    <xsd:element name="UndpClassificationLevel" ma:index="4" nillable="true" ma:displayName="Classification Level" ma:default="Internal Use Only" ma:description="re: UNDP Information Classification &amp; Handling Standard" ma:format="Dropdown" ma:internalName="UndpClassificationLevel">
      <xsd:simpleType>
        <xsd:restriction base="dms:Choice">
          <xsd:enumeration value="Internal Use Only"/>
          <xsd:enumeration value="Confidential"/>
          <xsd:enumeration value="Highly Confidential"/>
          <xsd:enumeration value="Public"/>
        </xsd:restriction>
      </xsd:simpleType>
    </xsd:element>
    <xsd:element name="UndpProjectNo" ma:index="8" nillable="true" ma:displayName="Project No" ma:description="If applicable, the Atlas Project Number that this document relates to." ma:internalName="UndpProjectNo" ma:readOnly="false">
      <xsd:simpleType>
        <xsd:restriction base="dms:Text">
          <xsd:maxLength value="12"/>
        </xsd:restriction>
      </xsd:simpleType>
    </xsd:element>
    <xsd:element name="UndpDocStatus" ma:index="10" nillable="true" ma:displayName="Document Status" ma:default="Draft" ma:description="The status of the document" ma:format="Dropdown" ma:internalName="UndpDocStatus">
      <xsd:simpleType>
        <xsd:restriction base="dms:Choice">
          <xsd:enumeration value="Draft"/>
          <xsd:enumeration value="Reviewed"/>
          <xsd:enumeration value="Approved"/>
          <xsd:enumeration value="Not Approved"/>
          <xsd:enumeration value="Final"/>
          <xsd:enumeration value="Expired"/>
        </xsd:restriction>
      </xsd:simpleType>
    </xsd:element>
    <xsd:element name="UndpOUCode" ma:index="11" nillable="true" ma:displayName="Unit Code" ma:description="The Atlas Unit Code of the authoring Unit" ma:format="Dropdown" ma:internalName="UndpOUCode">
      <xsd:simpleType>
        <xsd:restriction base="dms:Choice">
          <xsd:enumeration value="ABW"/>
          <xsd:enumeration value="AFG"/>
          <xsd:enumeration value="AGO"/>
          <xsd:enumeration value="AIA"/>
          <xsd:enumeration value="ALB"/>
          <xsd:enumeration value="ANT"/>
          <xsd:enumeration value="ARE"/>
          <xsd:enumeration value="ARG"/>
          <xsd:enumeration value="ARM"/>
          <xsd:enumeration value="ATG"/>
          <xsd:enumeration value="AZE"/>
          <xsd:enumeration value="BDI"/>
          <xsd:enumeration value="BEN"/>
          <xsd:enumeration value="BFA"/>
          <xsd:enumeration value="BGD"/>
          <xsd:enumeration value="BGR"/>
          <xsd:enumeration value="BHR"/>
          <xsd:enumeration value="BHS"/>
          <xsd:enumeration value="BIH"/>
          <xsd:enumeration value="BLR"/>
          <xsd:enumeration value="BLZ"/>
          <xsd:enumeration value="BMU"/>
          <xsd:enumeration value="BOL"/>
          <xsd:enumeration value="BRA"/>
          <xsd:enumeration value="BRB"/>
          <xsd:enumeration value="BRC"/>
          <xsd:enumeration value="BTN"/>
          <xsd:enumeration value="BWA"/>
          <xsd:enumeration value="CAF"/>
          <xsd:enumeration value="CHL"/>
          <xsd:enumeration value="CHN"/>
          <xsd:enumeration value="CIV"/>
          <xsd:enumeration value="CMR"/>
          <xsd:enumeration value="COD"/>
          <xsd:enumeration value="COG"/>
          <xsd:enumeration value="COK"/>
          <xsd:enumeration value="COL"/>
          <xsd:enumeration value="COM"/>
          <xsd:enumeration value="CPV"/>
          <xsd:enumeration value="CRC"/>
          <xsd:enumeration value="CRI"/>
          <xsd:enumeration value="CUB"/>
          <xsd:enumeration value="CUR"/>
          <xsd:enumeration value="CYM"/>
          <xsd:enumeration value="CYP"/>
          <xsd:enumeration value="DJI"/>
          <xsd:enumeration value="DMA"/>
          <xsd:enumeration value="DOM"/>
          <xsd:enumeration value="DZA"/>
          <xsd:enumeration value="ECU"/>
          <xsd:enumeration value="EGY"/>
          <xsd:enumeration value="ERI"/>
          <xsd:enumeration value="ETH"/>
          <xsd:enumeration value="FJI"/>
          <xsd:enumeration value="FSM"/>
          <xsd:enumeration value="GAB"/>
          <xsd:enumeration value="GEO"/>
          <xsd:enumeration value="GHA"/>
          <xsd:enumeration value="GIN"/>
          <xsd:enumeration value="GMB"/>
          <xsd:enumeration value="GNB"/>
          <xsd:enumeration value="GNQ"/>
          <xsd:enumeration value="GRD"/>
          <xsd:enumeration value="GTM"/>
          <xsd:enumeration value="GUY"/>
          <xsd:enumeration value="HND"/>
          <xsd:enumeration value="HRV"/>
          <xsd:enumeration value="HTI"/>
          <xsd:enumeration value="IDN"/>
          <xsd:enumeration value="IND"/>
          <xsd:enumeration value="IRN"/>
          <xsd:enumeration value="IRQ"/>
          <xsd:enumeration value="JAM"/>
          <xsd:enumeration value="JOR"/>
          <xsd:enumeration value="KAZ"/>
          <xsd:enumeration value="KEN"/>
          <xsd:enumeration value="KGZ"/>
          <xsd:enumeration value="KHM"/>
          <xsd:enumeration value="KIR"/>
          <xsd:enumeration value="KNA"/>
          <xsd:enumeration value="KOR"/>
          <xsd:enumeration value="KOS"/>
          <xsd:enumeration value="KWT"/>
          <xsd:enumeration value="LAO"/>
          <xsd:enumeration value="LBN"/>
          <xsd:enumeration value="LBR"/>
          <xsd:enumeration value="LBY"/>
          <xsd:enumeration value="LCA"/>
          <xsd:enumeration value="LKA"/>
          <xsd:enumeration value="LSO"/>
          <xsd:enumeration value="LTU"/>
          <xsd:enumeration value="LVA"/>
          <xsd:enumeration value="MAR"/>
          <xsd:enumeration value="MDA"/>
          <xsd:enumeration value="MDG"/>
          <xsd:enumeration value="MDV"/>
          <xsd:enumeration value="MEX"/>
          <xsd:enumeration value="MHL"/>
          <xsd:enumeration value="MKD"/>
          <xsd:enumeration value="MLI"/>
          <xsd:enumeration value="MMR"/>
          <xsd:enumeration value="MNE"/>
          <xsd:enumeration value="MNG"/>
          <xsd:enumeration value="MOZ"/>
          <xsd:enumeration value="MRT"/>
          <xsd:enumeration value="MSR"/>
          <xsd:enumeration value="MUS"/>
          <xsd:enumeration value="MWI"/>
          <xsd:enumeration value="MYS"/>
          <xsd:enumeration value="NAM"/>
          <xsd:enumeration value="NER"/>
          <xsd:enumeration value="NGA"/>
          <xsd:enumeration value="NIC"/>
          <xsd:enumeration value="NIU"/>
          <xsd:enumeration value="NPL"/>
          <xsd:enumeration value="NRU"/>
          <xsd:enumeration value="PAK"/>
          <xsd:enumeration value="PAL"/>
          <xsd:enumeration value="PAN"/>
          <xsd:enumeration value="PER"/>
          <xsd:enumeration value="PHL"/>
          <xsd:enumeration value="PLW"/>
          <xsd:enumeration value="PNG"/>
          <xsd:enumeration value="POL"/>
          <xsd:enumeration value="PRK"/>
          <xsd:enumeration value="PRY"/>
          <xsd:enumeration value="PSC"/>
          <xsd:enumeration value="QAT"/>
          <xsd:enumeration value="R11"/>
          <xsd:enumeration value="R12"/>
          <xsd:enumeration value="R44"/>
          <xsd:enumeration value="R45"/>
          <xsd:enumeration value="R46"/>
          <xsd:enumeration value="R47"/>
          <xsd:enumeration value="RJB"/>
          <xsd:enumeration value="ROU"/>
          <xsd:enumeration value="RUS"/>
          <xsd:enumeration value="RWA"/>
          <xsd:enumeration value="SAU"/>
          <xsd:enumeration value="SDN"/>
          <xsd:enumeration value="SEN"/>
          <xsd:enumeration value="SLB"/>
          <xsd:enumeration value="SLE"/>
          <xsd:enumeration value="SLV"/>
          <xsd:enumeration value="SOM"/>
          <xsd:enumeration value="SRB"/>
          <xsd:enumeration value="SSD"/>
          <xsd:enumeration value="STP"/>
          <xsd:enumeration value="SUR"/>
          <xsd:enumeration value="SVK"/>
          <xsd:enumeration value="SWZ"/>
          <xsd:enumeration value="SYC"/>
          <xsd:enumeration value="SYR"/>
          <xsd:enumeration value="TCA"/>
          <xsd:enumeration value="TCD"/>
          <xsd:enumeration value="TGO"/>
          <xsd:enumeration value="THA"/>
          <xsd:enumeration value="TJK"/>
          <xsd:enumeration value="TKL"/>
          <xsd:enumeration value="TKM"/>
          <xsd:enumeration value="TLS"/>
          <xsd:enumeration value="TON"/>
          <xsd:enumeration value="TTO"/>
          <xsd:enumeration value="TUN"/>
          <xsd:enumeration value="TUR"/>
          <xsd:enumeration value="TUV"/>
          <xsd:enumeration value="TZA"/>
          <xsd:enumeration value="UGA"/>
          <xsd:enumeration value="UKR"/>
          <xsd:enumeration value="UNV"/>
          <xsd:enumeration value="URY"/>
          <xsd:enumeration value="UZB"/>
          <xsd:enumeration value="VCT"/>
          <xsd:enumeration value="VEN"/>
          <xsd:enumeration value="VGB"/>
          <xsd:enumeration value="VNM"/>
          <xsd:enumeration value="VUT"/>
          <xsd:enumeration value="WSM"/>
          <xsd:enumeration value="YEM"/>
          <xsd:enumeration value="ZAF"/>
          <xsd:enumeration value="ZMB"/>
          <xsd:enumeration value="ZWE"/>
          <xsd:enumeration value="H01"/>
          <xsd:enumeration value="H02"/>
          <xsd:enumeration value="H03"/>
          <xsd:enumeration value="H04"/>
          <xsd:enumeration value="H05"/>
          <xsd:enumeration value="H10"/>
          <xsd:enumeration value="H11"/>
          <xsd:enumeration value="H13"/>
          <xsd:enumeration value="H13"/>
          <xsd:enumeration value="H14"/>
          <xsd:enumeration value="H15"/>
          <xsd:enumeration value="H17"/>
          <xsd:enumeration value="H18"/>
          <xsd:enumeration value="H19"/>
          <xsd:enumeration value="H20"/>
          <xsd:enumeration value="H21"/>
          <xsd:enumeration value="H22"/>
          <xsd:enumeration value="H23"/>
          <xsd:enumeration value="H24"/>
          <xsd:enumeration value="H25"/>
          <xsd:enumeration value="H26"/>
          <xsd:enumeration value="H27"/>
          <xsd:enumeration value="H28"/>
          <xsd:enumeration value="H30"/>
          <xsd:enumeration value="H31"/>
          <xsd:enumeration value="H35"/>
          <xsd:enumeration value="H42"/>
          <xsd:enumeration value="H43"/>
          <xsd:enumeration value="H45"/>
          <xsd:enumeration value="H46"/>
          <xsd:enumeration value="H48"/>
          <xsd:enumeration value="H49"/>
          <xsd:enumeration value="H51"/>
          <xsd:enumeration value="H54"/>
          <xsd:enumeration value="H56"/>
          <xsd:enumeration value="H57"/>
          <xsd:enumeration value="H58"/>
          <xsd:enumeration value="H59"/>
          <xsd:enumeration value="H61"/>
          <xsd:enumeration value="H62"/>
          <xsd:enumeration value="H70"/>
          <xsd:enumeration value="H71"/>
        </xsd:restriction>
      </xsd:simpleType>
    </xsd:element>
    <xsd:element name="UndpDocFormat" ma:index="12" nillable="true" ma:displayName="Document Medium" ma:description="The medium/format from which this document originated (i.e. Fax, Paper, eDocument etc.)" ma:format="Dropdown" ma:internalName="UndpDocFormat">
      <xsd:simpleType>
        <xsd:restriction base="dms:Choice">
          <xsd:enumeration value="E-Document"/>
          <xsd:enumeration value="Letter/Paper"/>
          <xsd:enumeration value="E-Mail"/>
          <xsd:enumeration value="Fax/Telecopy"/>
          <xsd:enumeration value="Audio"/>
          <xsd:enumeration value="Database"/>
          <xsd:enumeration value="Image/Picture"/>
          <xsd:enumeration value="Instant Message"/>
          <xsd:enumeration value="Social Media"/>
        </xsd:restriction>
      </xsd:simpleType>
    </xsd:element>
    <xsd:element name="UndpDocID" ma:index="14" nillable="true" ma:displayName="Doc ID" ma:description="The Unique ID number for this document. Reserve for System Use." ma:internalName="UndpDocID">
      <xsd:simpleType>
        <xsd:restriction base="dms:Text">
          <xsd:maxLength value="35"/>
        </xsd:restriction>
      </xsd:simpleType>
    </xsd:element>
    <xsd:element name="TaxCatchAll" ma:index="23" nillable="true" ma:displayName="Taxonomy Catch All Column" ma:hidden="true" ma:list="{ebf97bad-dcbe-4f0d-9a23-b800605d6ac9}" ma:internalName="TaxCatchAll" ma:showField="CatchAllData" ma:web="f1161f5b-24a3-4c2d-bc81-44cb9325e8ee">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hidden="true" ma:list="{ebf97bad-dcbe-4f0d-9a23-b800605d6ac9}" ma:internalName="TaxCatchAllLabel" ma:readOnly="true" ma:showField="CatchAllDataLabel" ma:web="f1161f5b-24a3-4c2d-bc81-44cb9325e8ee">
      <xsd:complexType>
        <xsd:complexContent>
          <xsd:extension base="dms:MultiChoiceLookup">
            <xsd:sequence>
              <xsd:element name="Value" type="dms:Lookup" maxOccurs="unbounded" minOccurs="0" nillable="true"/>
            </xsd:sequence>
          </xsd:extension>
        </xsd:complexContent>
      </xsd:complexType>
    </xsd:element>
    <xsd:element name="UndpDocTypeMMTaxHTField0" ma:index="25" nillable="true" ma:taxonomy="true" ma:internalName="UndpDocTypeMMTaxHTField0" ma:taxonomyFieldName="UndpDocTypeMM" ma:displayName="Document Type" ma:default="" ma:fieldId="{ef94467a-fb76-4b42-91a0-5b5bdb6c8d34}" ma:sspId="28e6c43a-9e99-4bdd-9574-a0fa4ea3b61e" ma:termSetId="9ee71e91-19a9-476b-852f-3c2a633960f8" ma:anchorId="00000000-0000-0000-0000-000000000000" ma:open="false" ma:isKeyword="false">
      <xsd:complexType>
        <xsd:sequence>
          <xsd:element ref="pc:Terms" minOccurs="0" maxOccurs="1"/>
        </xsd:sequence>
      </xsd:complexType>
    </xsd:element>
    <xsd:element name="UNDPCountryTaxHTField0" ma:index="27" nillable="true" ma:taxonomy="true" ma:internalName="UNDPCountryTaxHTField0" ma:taxonomyFieldName="UNDPCountry" ma:displayName="Applies To Unit/Office/Country" ma:default="" ma:fieldId="{81e4cc14-7d66-47aa-92fc-e5e3ceab8cf9}" ma:taxonomyMulti="true" ma:sspId="28e6c43a-9e99-4bdd-9574-a0fa4ea3b61e" ma:termSetId="442a42f2-fc2a-49a0-9036-6cd97a005fbd" ma:anchorId="00000000-0000-0000-0000-000000000000" ma:open="false" ma:isKeyword="false">
      <xsd:complexType>
        <xsd:sequence>
          <xsd:element ref="pc:Terms" minOccurs="0" maxOccurs="1"/>
        </xsd:sequence>
      </xsd:complexType>
    </xsd:element>
    <xsd:element name="UNDPDocumentCategoryTaxHTField0" ma:index="30" nillable="true" ma:taxonomy="true" ma:internalName="UNDPDocumentCategoryTaxHTField0" ma:taxonomyFieldName="UNDPDocumentCategory" ma:displayName="Document Category" ma:readOnly="false" ma:default="" ma:fieldId="{30683383-b7b1-438d-8f61-9bf6b516a9e8}" ma:sspId="28e6c43a-9e99-4bdd-9574-a0fa4ea3b61e" ma:termSetId="353ae5a2-1c9c-42f6-bb56-cf3ba72fb601" ma:anchorId="00000000-0000-0000-0000-000000000000" ma:open="false" ma:isKeyword="false">
      <xsd:complexType>
        <xsd:sequence>
          <xsd:element ref="pc:Terms" minOccurs="0" maxOccurs="1"/>
        </xsd:sequence>
      </xsd:complexType>
    </xsd:element>
    <xsd:element name="b6db62fdefd74bd188b0c1cc54de5bcf" ma:index="32" nillable="true" ma:taxonomy="true" ma:internalName="b6db62fdefd74bd188b0c1cc54de5bcf" ma:taxonomyFieldName="UndpUnitMM" ma:displayName="Responsible Unit/Office" ma:readOnly="false" ma:default="" ma:fieldId="{b6db62fd-efd7-4bd1-88b0-c1cc54de5bcf}" ma:taxonomyMulti="true" ma:sspId="28e6c43a-9e99-4bdd-9574-a0fa4ea3b61e" ma:termSetId="41041907-3ad1-4549-b766-200fd229bd1c" ma:anchorId="00000000-0000-0000-0000-000000000000" ma:open="false" ma:isKeyword="false">
      <xsd:complexType>
        <xsd:sequence>
          <xsd:element ref="pc:Terms" minOccurs="0" maxOccurs="1"/>
        </xsd:sequence>
      </xsd:complexType>
    </xsd:element>
    <xsd:element name="UN_x0020_LanguagesTaxHTField0" ma:index="33" nillable="true" ma:taxonomy="true" ma:internalName="UN_x0020_LanguagesTaxHTField0" ma:taxonomyFieldName="UN_x0020_Languages" ma:displayName="UN Languages" ma:readOnly="false" ma:default="1;#English|7f98b732-4b5b-4b70-ba90-a0eff09b5d2d" ma:fieldId="{41a2b052-e54a-4bfe-83da-6da45935c81e}" ma:sspId="28e6c43a-9e99-4bdd-9574-a0fa4ea3b61e" ma:termSetId="b4046108-c9b1-4d97-ad16-d3846fb24317" ma:anchorId="45d05d46-9bc9-40df-8618-9658690cf41e" ma:open="false" ma:isKeyword="false">
      <xsd:complexType>
        <xsd:sequence>
          <xsd:element ref="pc:Terms" minOccurs="0" maxOccurs="1"/>
        </xsd:sequence>
      </xsd:complexType>
    </xsd:element>
    <xsd:element name="c4e2ab2cc9354bbf9064eeb465a566ea" ma:index="34" nillable="true" ma:taxonomy="true" ma:internalName="c4e2ab2cc9354bbf9064eeb465a566ea" ma:taxonomyFieldName="eRegFilingCodeMM" ma:displayName="eFiling Code" ma:readOnly="false" ma:default="" ma:fieldId="{c4e2ab2c-c935-4bbf-9064-eeb465a566ea}" ma:sspId="28e6c43a-9e99-4bdd-9574-a0fa4ea3b61e" ma:termSetId="3f69c20a-3173-4973-84b2-95ebea5be078" ma:anchorId="f37a81ce-dd31-4fa3-b388-af2156d559de" ma:open="false" ma:isKeyword="false">
      <xsd:complexType>
        <xsd:sequence>
          <xsd:element ref="pc:Terms" minOccurs="0" maxOccurs="1"/>
        </xsd:sequence>
      </xsd:complexType>
    </xsd:element>
    <xsd:element name="UNDPFocusAreasTaxHTField0" ma:index="35" nillable="true" ma:taxonomy="true" ma:internalName="UNDPFocusAreasTaxHTField0" ma:taxonomyFieldName="UNDPFocusAreas" ma:displayName="Focus Area" ma:readOnly="false" ma:default="" ma:fieldId="{c0f5d6bc-94c2-4efb-8cb3-448ca9792810}" ma:taxonomyMulti="true" ma:sspId="28e6c43a-9e99-4bdd-9574-a0fa4ea3b61e" ma:termSetId="5595b894-23d9-4524-8855-5c6c69b8bcc7" ma:anchorId="00000000-0000-0000-0000-000000000000" ma:open="false" ma:isKeyword="false">
      <xsd:complexType>
        <xsd:sequence>
          <xsd:element ref="pc:Terms" minOccurs="0" maxOccurs="1"/>
        </xsd:sequence>
      </xsd:complexType>
    </xsd:element>
    <xsd:element name="UndpIsTemplate" ma:index="43" nillable="true" ma:displayName="Template" ma:default="No" ma:description="Is this document a template or model upon which other documents should be based?" ma:format="RadioButtons" ma:hidden="true" ma:internalName="UndpIsTemplate"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f1161f5b-24a3-4c2d-bc81-44cb9325e8ee" elementFormDefault="qualified">
    <xsd:import namespace="http://schemas.microsoft.com/office/2006/documentManagement/types"/>
    <xsd:import namespace="http://schemas.microsoft.com/office/infopath/2007/PartnerControls"/>
    <xsd:element name="UNDPPOPPFunctionalArea" ma:index="5" nillable="true" ma:displayName="Functional Area" ma:description="The Functional Area (as defined in POPP) of this document" ma:format="Dropdown" ma:internalName="UNDPPOPPFunctionalArea" ma:readOnly="false">
      <xsd:simpleType>
        <xsd:restriction base="dms:Choice">
          <xsd:enumeration value="Administrative Services"/>
          <xsd:enumeration value="Contract and Procurement"/>
          <xsd:enumeration value="Ethics"/>
          <xsd:enumeration value="Financial Resources"/>
          <xsd:enumeration value="Human Resources"/>
          <xsd:enumeration value="Information and Communications Technology"/>
          <xsd:enumeration value="Management of Crisis and Special Development Situations"/>
          <xsd:enumeration value="Partnerships"/>
          <xsd:enumeration value="Programme and Project"/>
          <xsd:enumeration value="Results &amp; Accountability"/>
          <xsd:enumeration value="Prescriptive Content"/>
          <xsd:enumeration value="Security"/>
        </xsd:restriction>
      </xsd:simpleType>
    </xsd:element>
    <xsd:element name="Outcome1" ma:index="9" nillable="true" ma:displayName="Output No" ma:internalName="Outcome1" ma:readOnly="false">
      <xsd:simpleType>
        <xsd:restriction base="dms:Text">
          <xsd:maxLength value="8"/>
        </xsd:restriction>
      </xsd:simpleType>
    </xsd:element>
    <xsd:element name="PDC_x0020_Document_x0020_Category" ma:index="15" nillable="true" ma:displayName="PDC Document Category" ma:default="Project" ma:format="Dropdown" ma:internalName="PDC_x0020_Document_x0020_Category" ma:readOnly="false">
      <xsd:simpleType>
        <xsd:restriction base="dms:Choice">
          <xsd:enumeration value="Project"/>
          <xsd:enumeration value="Proposal"/>
        </xsd:restriction>
      </xsd:simpleType>
    </xsd:element>
    <xsd:element name="UNDPPublishedDate" ma:index="19" nillable="true" ma:displayName="Published Date" ma:description="The date the document was published" ma:format="DateOnly" ma:hidden="true" ma:internalName="UNDPPublishedDate" ma:readOnly="false">
      <xsd:simpleType>
        <xsd:restriction base="dms:DateTime"/>
      </xsd:simpleType>
    </xsd:element>
    <xsd:element name="UNDPSummary" ma:index="21" nillable="true" ma:displayName="Summary" ma:description="A brief description or summary of the document that will displayed in search results." ma:hidden="true" ma:internalName="UNDPSummary" ma:readOnly="false">
      <xsd:simpleType>
        <xsd:restriction base="dms:Note"/>
      </xsd:simpleType>
    </xsd:element>
    <xsd:element name="o4086b1782a74105bb5269035bccc8e9" ma:index="39" nillable="true" ma:taxonomy="true" ma:internalName="o4086b1782a74105bb5269035bccc8e9" ma:taxonomyFieldName="Atlas_x0020_Document_x0020_Status" ma:displayName="PDC Document Status" ma:indexed="true" ma:default="763;#Draft|121d40a5-e62e-4d42-82e4-d6d12003de0a" ma:fieldId="{84086b17-82a7-4105-bb52-69035bccc8e9}" ma:sspId="28e6c43a-9e99-4bdd-9574-a0fa4ea3b61e" ma:termSetId="25903f6f-cbc1-40ed-9940-25d83ada12cd" ma:anchorId="00000000-0000-0000-0000-000000000000" ma:open="false" ma:isKeyword="false">
      <xsd:complexType>
        <xsd:sequence>
          <xsd:element ref="pc:Terms" minOccurs="0" maxOccurs="1"/>
        </xsd:sequence>
      </xsd:complexType>
    </xsd:element>
    <xsd:element name="Project_x0020_Number" ma:index="40" nillable="true" ma:displayName="Project Number" ma:hidden="true" ma:internalName="Project_x0020_Number" ma:readOnly="false">
      <xsd:simpleType>
        <xsd:restriction base="dms:Text">
          <xsd:maxLength value="8"/>
        </xsd:restriction>
      </xsd:simpleType>
    </xsd:element>
    <xsd:element name="idff2b682fce4d0680503cd9036a3260" ma:index="41" nillable="true" ma:taxonomy="true" ma:internalName="idff2b682fce4d0680503cd9036a3260" ma:taxonomyFieldName="Atlas_x0020_Document_x0020_Type" ma:displayName="PDC Document Type" ma:default="" ma:fieldId="{2dff2b68-2fce-4d06-8050-3cd9036a3260}" ma:sspId="28e6c43a-9e99-4bdd-9574-a0fa4ea3b61e" ma:termSetId="30d68b81-e6e1-44c0-83ea-00369bf2f000" ma:anchorId="00000000-0000-0000-0000-000000000000" ma:open="false" ma:isKeyword="false">
      <xsd:complexType>
        <xsd:sequence>
          <xsd:element ref="pc:Terms" minOccurs="0" maxOccurs="1"/>
        </xsd:sequence>
      </xsd:complexType>
    </xsd:element>
    <xsd:element name="gc6531b704974d528487414686b72f6f" ma:index="44" nillable="true" ma:taxonomy="true" ma:internalName="gc6531b704974d528487414686b72f6f" ma:taxonomyFieldName="Operating_x0020_Unit0" ma:displayName="Operating Unit" ma:default="" ma:fieldId="{0c6531b7-0497-4d52-8487-414686b72f6f}" ma:sspId="28e6c43a-9e99-4bdd-9574-a0fa4ea3b61e" ma:termSetId="4a12f052-e370-4dc7-89e6-088c48edbf4d" ma:anchorId="00000000-0000-0000-0000-000000000000" ma:open="false" ma:isKeyword="false">
      <xsd:complexType>
        <xsd:sequence>
          <xsd:element ref="pc:Terms" minOccurs="0" maxOccurs="1"/>
        </xsd:sequence>
      </xsd:complexType>
    </xsd:element>
    <xsd:element name="Project_x0020_Manager" ma:index="45" nillable="true" ma:displayName="Project Manager" ma:hidden="true" ma:internalName="Project_x0020_Manager" ma:readOnly="false">
      <xsd:simpleType>
        <xsd:restriction base="dms:Text">
          <xsd:maxLength value="50"/>
        </xsd:restriction>
      </xsd:simpleType>
    </xsd:element>
    <xsd:element name="_dlc_DocId" ma:index="47" nillable="true" ma:displayName="Document ID Value" ma:description="The value of the document ID assigned to this item." ma:internalName="_dlc_DocId" ma:readOnly="true">
      <xsd:simpleType>
        <xsd:restriction base="dms:Text"/>
      </xsd:simpleType>
    </xsd:element>
    <xsd:element name="_dlc_DocIdUrl" ma:index="4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9" nillable="true" ma:displayName="Persist ID" ma:description="Keep ID on add." ma:hidden="true" ma:internalName="_dlc_DocIdPersistId" ma:readOnly="true">
      <xsd:simpleType>
        <xsd:restriction base="dms:Boolean"/>
      </xsd:simpleType>
    </xsd:element>
    <xsd:element name="Document_x0020_Coverage_x0020_Period_x0020_Start_x0020_Date" ma:index="50" nillable="true" ma:displayName="Document Coverage Period Start Date" ma:description="The period start date of the document covers or is valid (E.g. project start date specified in a project document, start date of the period covered by a project review report, a donor report, etc.)" ma:format="DateOnly" ma:internalName="Document_x0020_Coverage_x0020_Period_x0020_Start_x0020_Date">
      <xsd:simpleType>
        <xsd:restriction base="dms:DateTime"/>
      </xsd:simpleType>
    </xsd:element>
    <xsd:element name="Document_x0020_Coverage_x0020_Period_x0020_End_x0020_Date" ma:index="51" nillable="true" ma:displayName="Document Coverage Period End Date" ma:description="The period end date of the document covers or is valid (E.g. End date specified in a project document, period end date of review report, signed or published date if period is not relevant, such as MoU or Tender)" ma:format="DateOnly" ma:internalName="Document_x0020_Coverage_x0020_Period_x0020_End_x0020_Date" ma:readOnly="false">
      <xsd:simpleType>
        <xsd:restriction base="dms:DateTime"/>
      </xsd:simple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29" ma:displayName="Content Type"/>
        <xsd:element ref="dc:title" minOccurs="0" maxOccurs="1" ma:index="1" ma:displayName="Title"/>
        <xsd:element ref="dc:subject" minOccurs="0" maxOccurs="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8e6c43a-9e99-4bdd-9574-a0fa4ea3b61e" ContentTypeId="0x010100F075C04BA242A84ABD3293E3AD35CDA4"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UNDPDocumentCategoryTaxHTField0 xmlns="1ed4137b-41b2-488b-8250-6d369ec27664">
      <Terms xmlns="http://schemas.microsoft.com/office/infopath/2007/PartnerControls"/>
    </UNDPDocumentCategoryTaxHTField0>
    <b6db62fdefd74bd188b0c1cc54de5bcf xmlns="1ed4137b-41b2-488b-8250-6d369ec27664">
      <Terms xmlns="http://schemas.microsoft.com/office/infopath/2007/PartnerControls"/>
    </b6db62fdefd74bd188b0c1cc54de5bcf>
    <UndpDocFormat xmlns="1ed4137b-41b2-488b-8250-6d369ec27664" xsi:nil="true"/>
    <UNDPPublishedDate xmlns="f1161f5b-24a3-4c2d-bc81-44cb9325e8ee">2021-11-08T14:00:00+00:00</UNDPPublishedDate>
    <UNDPCountryTaxHTField0 xmlns="1ed4137b-41b2-488b-8250-6d369ec27664">
      <Terms xmlns="http://schemas.microsoft.com/office/infopath/2007/PartnerControls"/>
    </UNDPCountryTaxHTField0>
    <UndpOUCode xmlns="1ed4137b-41b2-488b-8250-6d369ec27664" xsi:nil="true"/>
    <PDC_x0020_Document_x0020_Category xmlns="f1161f5b-24a3-4c2d-bc81-44cb9325e8ee">Project</PDC_x0020_Document_x0020_Category>
    <UNDPSummary xmlns="f1161f5b-24a3-4c2d-bc81-44cb9325e8ee" xsi:nil="true"/>
    <UndpDocTypeMMTaxHTField0 xmlns="1ed4137b-41b2-488b-8250-6d369ec27664">
      <Terms xmlns="http://schemas.microsoft.com/office/infopath/2007/PartnerControls"/>
    </UndpDocTypeMMTaxHTField0>
    <UNDPFocusAreasTaxHTField0 xmlns="1ed4137b-41b2-488b-8250-6d369ec27664">
      <Terms xmlns="http://schemas.microsoft.com/office/infopath/2007/PartnerControls"/>
    </UNDPFocusAreasTaxHTField0>
    <idff2b682fce4d0680503cd9036a3260 xmlns="f1161f5b-24a3-4c2d-bc81-44cb9325e8ee">
      <Terms xmlns="http://schemas.microsoft.com/office/infopath/2007/PartnerControls">
        <TermInfo xmlns="http://schemas.microsoft.com/office/infopath/2007/PartnerControls">
          <TermName xmlns="http://schemas.microsoft.com/office/infopath/2007/PartnerControls">Progress Report</TermName>
          <TermId xmlns="http://schemas.microsoft.com/office/infopath/2007/PartnerControls">03c70d0e-c75e-4cfb-8288-e692640ede14</TermId>
        </TermInfo>
      </Terms>
    </idff2b682fce4d0680503cd9036a3260>
    <o4086b1782a74105bb5269035bccc8e9 xmlns="f1161f5b-24a3-4c2d-bc81-44cb9325e8ee">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121d40a5-e62e-4d42-82e4-d6d12003de0a</TermId>
        </TermInfo>
      </Terms>
    </o4086b1782a74105bb5269035bccc8e9>
    <_Publisher xmlns="http://schemas.microsoft.com/sharepoint/v3/fields" xsi:nil="true"/>
    <UNDPPOPPFunctionalArea xmlns="f1161f5b-24a3-4c2d-bc81-44cb9325e8ee">Programme and Project</UNDPPOPPFunctionalArea>
    <Document_x0020_Coverage_x0020_Period_x0020_Start_x0020_Date xmlns="f1161f5b-24a3-4c2d-bc81-44cb9325e8ee" xsi:nil="true"/>
    <Document_x0020_Coverage_x0020_Period_x0020_End_x0020_Date xmlns="f1161f5b-24a3-4c2d-bc81-44cb9325e8ee">2021-12-31T05:00:00+00:00</Document_x0020_Coverage_x0020_Period_x0020_End_x0020_Date>
    <Project_x0020_Number xmlns="f1161f5b-24a3-4c2d-bc81-44cb9325e8ee" xsi:nil="true"/>
    <Project_x0020_Manager xmlns="f1161f5b-24a3-4c2d-bc81-44cb9325e8ee" xsi:nil="true"/>
    <TaxCatchAll xmlns="1ed4137b-41b2-488b-8250-6d369ec27664">
      <Value>1112</Value>
      <Value>1100</Value>
      <Value>1</Value>
      <Value>763</Value>
    </TaxCatchAll>
    <c4e2ab2cc9354bbf9064eeb465a566ea xmlns="1ed4137b-41b2-488b-8250-6d369ec27664">
      <Terms xmlns="http://schemas.microsoft.com/office/infopath/2007/PartnerControls"/>
    </c4e2ab2cc9354bbf9064eeb465a566ea>
    <UndpProjectNo xmlns="1ed4137b-41b2-488b-8250-6d369ec27664">00107912</UndpProjectNo>
    <UndpDocStatus xmlns="1ed4137b-41b2-488b-8250-6d369ec27664">Final</UndpDocStatus>
    <Outcome1 xmlns="f1161f5b-24a3-4c2d-bc81-44cb9325e8ee" xsi:nil="true"/>
    <UndpClassificationLevel xmlns="1ed4137b-41b2-488b-8250-6d369ec27664">Public</UndpClassificationLevel>
    <UndpIsTemplate xmlns="1ed4137b-41b2-488b-8250-6d369ec27664">No</UndpIsTemplate>
    <UndpDocID xmlns="1ed4137b-41b2-488b-8250-6d369ec27664" xsi:nil="true"/>
    <UN_x0020_LanguagesTaxHTField0 xmlns="1ed4137b-41b2-488b-8250-6d369ec2766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7f98b732-4b5b-4b70-ba90-a0eff09b5d2d</TermId>
        </TermInfo>
      </Terms>
    </UN_x0020_LanguagesTaxHTField0>
    <gc6531b704974d528487414686b72f6f xmlns="f1161f5b-24a3-4c2d-bc81-44cb9325e8ee">
      <Terms xmlns="http://schemas.microsoft.com/office/infopath/2007/PartnerControls">
        <TermInfo xmlns="http://schemas.microsoft.com/office/infopath/2007/PartnerControls">
          <TermName xmlns="http://schemas.microsoft.com/office/infopath/2007/PartnerControls">GNB</TermName>
          <TermId xmlns="http://schemas.microsoft.com/office/infopath/2007/PartnerControls">8fc063af-fe7c-47f7-a53d-80f6a92f67d1</TermId>
        </TermInfo>
      </Terms>
    </gc6531b704974d528487414686b72f6f>
    <_dlc_DocId xmlns="f1161f5b-24a3-4c2d-bc81-44cb9325e8ee">ATLASPDC-4-140608</_dlc_DocId>
    <_dlc_DocIdUrl xmlns="f1161f5b-24a3-4c2d-bc81-44cb9325e8ee">
      <Url>https://info.undp.org/docs/pdc/_layouts/DocIdRedir.aspx?ID=ATLASPDC-4-140608</Url>
      <Description>ATLASPDC-4-140608</Description>
    </_dlc_DocIdUrl>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525FF9DF-03C8-4DE6-9906-97907582CF7E}"/>
</file>

<file path=customXml/itemProps2.xml><?xml version="1.0" encoding="utf-8"?>
<ds:datastoreItem xmlns:ds="http://schemas.openxmlformats.org/officeDocument/2006/customXml" ds:itemID="{55E17AB2-2FE3-488C-AEA5-3190D29EF5CB}"/>
</file>

<file path=customXml/itemProps3.xml><?xml version="1.0" encoding="utf-8"?>
<ds:datastoreItem xmlns:ds="http://schemas.openxmlformats.org/officeDocument/2006/customXml" ds:itemID="{C28EBD2C-80CA-4EE5-A2EA-21DFD29CF28F}"/>
</file>

<file path=customXml/itemProps4.xml><?xml version="1.0" encoding="utf-8"?>
<ds:datastoreItem xmlns:ds="http://schemas.openxmlformats.org/officeDocument/2006/customXml" ds:itemID="{2C1033AF-7687-49F1-B67F-E4CDC3A3EBF8}"/>
</file>

<file path=customXml/itemProps5.xml><?xml version="1.0" encoding="utf-8"?>
<ds:datastoreItem xmlns:ds="http://schemas.openxmlformats.org/officeDocument/2006/customXml" ds:itemID="{85731F5D-2413-419B-8399-C191F46A29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Project Budget</vt:lpstr>
      <vt:lpstr>Exp. by UN Cost Category</vt:lpstr>
      <vt:lpstr>'Project Budget'!Área_de_Impressão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GB (Justice Sector Stabilization)_Final Report Sept  2020</dc:title>
  <dc:subject/>
  <dc:creator>Jelena Zelenovic</dc:creator>
  <cp:lastModifiedBy>Abrao Gomes</cp:lastModifiedBy>
  <cp:lastPrinted>2019-10-17T17:39:53Z</cp:lastPrinted>
  <dcterms:created xsi:type="dcterms:W3CDTF">2017-11-15T21:17:43Z</dcterms:created>
  <dcterms:modified xsi:type="dcterms:W3CDTF">2021-11-08T13:49:57Z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0x010100F075C04BA242A84ABD3293E3AD35CDA400AB50428DC784B44FAACCAA5FAE40C0590045B5E632B552204ABF0E616DD66BDA0F</vt:lpwstr>
  </property>
  <property fmtid="{D5CDD505-2E9C-101B-9397-08002B2CF9AE}" pid="3" name="UNDPCountry">
    <vt:lpwstr/>
  </property>
  <property fmtid="{D5CDD505-2E9C-101B-9397-08002B2CF9AE}" pid="4" name="UndpDocTypeMM">
    <vt:lpwstr/>
  </property>
  <property fmtid="{D5CDD505-2E9C-101B-9397-08002B2CF9AE}" pid="5" name="UNDPDocumentCategory">
    <vt:lpwstr/>
  </property>
  <property fmtid="{D5CDD505-2E9C-101B-9397-08002B2CF9AE}" pid="6" name="UN Languages">
    <vt:lpwstr>1;#English|7f98b732-4b5b-4b70-ba90-a0eff09b5d2d</vt:lpwstr>
  </property>
  <property fmtid="{D5CDD505-2E9C-101B-9397-08002B2CF9AE}" pid="7" name="Operating Unit0">
    <vt:lpwstr>1100;#GNB|8fc063af-fe7c-47f7-a53d-80f6a92f67d1</vt:lpwstr>
  </property>
  <property fmtid="{D5CDD505-2E9C-101B-9397-08002B2CF9AE}" pid="8" name="Atlas Document Status">
    <vt:lpwstr>763;#Draft|121d40a5-e62e-4d42-82e4-d6d12003de0a</vt:lpwstr>
  </property>
  <property fmtid="{D5CDD505-2E9C-101B-9397-08002B2CF9AE}" pid="9" name="Atlas Document Type">
    <vt:lpwstr>1112;#Progress Report|03c70d0e-c75e-4cfb-8288-e692640ede14</vt:lpwstr>
  </property>
  <property fmtid="{D5CDD505-2E9C-101B-9397-08002B2CF9AE}" pid="10" name="eRegFilingCodeMM">
    <vt:lpwstr/>
  </property>
  <property fmtid="{D5CDD505-2E9C-101B-9397-08002B2CF9AE}" pid="11" name="UndpUnitMM">
    <vt:lpwstr/>
  </property>
  <property fmtid="{D5CDD505-2E9C-101B-9397-08002B2CF9AE}" pid="12" name="UNDPFocusAreas">
    <vt:lpwstr/>
  </property>
  <property fmtid="{D5CDD505-2E9C-101B-9397-08002B2CF9AE}" pid="13" name="_dlc_DocIdItemGuid">
    <vt:lpwstr>bf43efba-f609-4cf2-ad61-9747d1c5fc79</vt:lpwstr>
  </property>
  <property fmtid="{D5CDD505-2E9C-101B-9397-08002B2CF9AE}" pid="14" name="URL">
    <vt:lpwstr/>
  </property>
  <property fmtid="{D5CDD505-2E9C-101B-9397-08002B2CF9AE}" pid="15" name="DocumentSetDescription">
    <vt:lpwstr/>
  </property>
  <property fmtid="{D5CDD505-2E9C-101B-9397-08002B2CF9AE}" pid="16" name="UnitTaxHTField0">
    <vt:lpwstr/>
  </property>
  <property fmtid="{D5CDD505-2E9C-101B-9397-08002B2CF9AE}" pid="17" name="Unit">
    <vt:lpwstr/>
  </property>
</Properties>
</file>